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13_ncr:1_{9A903FB2-74E6-4F77-9FEA-3D9FA72A97C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ummary" sheetId="1" r:id="rId1"/>
    <sheet name="EC" sheetId="2" r:id="rId2"/>
    <sheet name="FS" sheetId="3" r:id="rId3"/>
    <sheet name="GT" sheetId="4" r:id="rId4"/>
    <sheet name="KZ" sheetId="5" r:id="rId5"/>
    <sheet name="LP" sheetId="6" r:id="rId6"/>
    <sheet name="MP" sheetId="7" r:id="rId7"/>
    <sheet name="NW" sheetId="8" r:id="rId8"/>
    <sheet name="NC" sheetId="9" r:id="rId9"/>
    <sheet name="WC" sheetId="10" r:id="rId10"/>
  </sheets>
  <definedNames>
    <definedName name="_xlnm.Print_Area" localSheetId="1">EC!$A$1:$X$128</definedName>
    <definedName name="_xlnm.Print_Area" localSheetId="2">FS!$A$1:$X$128</definedName>
    <definedName name="_xlnm.Print_Area" localSheetId="3">GT!$A$1:$X$128</definedName>
    <definedName name="_xlnm.Print_Area" localSheetId="4">KZ!$A$1:$X$128</definedName>
    <definedName name="_xlnm.Print_Area" localSheetId="5">LP!$A$1:$X$128</definedName>
    <definedName name="_xlnm.Print_Area" localSheetId="6">MP!$A$1:$X$128</definedName>
    <definedName name="_xlnm.Print_Area" localSheetId="8">NC!$A$1:$X$128</definedName>
    <definedName name="_xlnm.Print_Area" localSheetId="7">NW!$A$1:$X$128</definedName>
    <definedName name="_xlnm.Print_Area" localSheetId="0">Summary!$A$1:$X$128</definedName>
    <definedName name="_xlnm.Print_Area" localSheetId="9">WC!$A$1:$X$128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P9" i="10"/>
  <c r="Q9" i="10"/>
  <c r="R9" i="10"/>
  <c r="S9" i="10"/>
  <c r="T9" i="10"/>
  <c r="U9" i="10"/>
  <c r="E10" i="10"/>
  <c r="P10" i="10"/>
  <c r="Q10" i="10"/>
  <c r="R10" i="10"/>
  <c r="S10" i="10"/>
  <c r="U10" i="10"/>
  <c r="E11" i="10"/>
  <c r="P11" i="10"/>
  <c r="Q11" i="10"/>
  <c r="R11" i="10"/>
  <c r="S11" i="10"/>
  <c r="E12" i="10"/>
  <c r="U12" i="10" s="1"/>
  <c r="P12" i="10"/>
  <c r="Q12" i="10"/>
  <c r="R12" i="10"/>
  <c r="S12" i="10"/>
  <c r="E13" i="10"/>
  <c r="T13" i="10" s="1"/>
  <c r="P13" i="10"/>
  <c r="Q13" i="10"/>
  <c r="R13" i="10"/>
  <c r="S13" i="10"/>
  <c r="U13" i="10"/>
  <c r="E14" i="10"/>
  <c r="T14" i="10" s="1"/>
  <c r="P14" i="10"/>
  <c r="Q14" i="10"/>
  <c r="R14" i="10"/>
  <c r="S14" i="10"/>
  <c r="E15" i="10"/>
  <c r="U15" i="10" s="1"/>
  <c r="P15" i="10"/>
  <c r="T15" i="10" s="1"/>
  <c r="Q15" i="10"/>
  <c r="R15" i="10"/>
  <c r="S15" i="10"/>
  <c r="E16" i="10"/>
  <c r="T16" i="10" s="1"/>
  <c r="P16" i="10"/>
  <c r="Q16" i="10"/>
  <c r="R16" i="10"/>
  <c r="S16" i="10"/>
  <c r="B17" i="10"/>
  <c r="C17" i="10"/>
  <c r="E17" i="10"/>
  <c r="F17" i="10"/>
  <c r="G17" i="10"/>
  <c r="H17" i="10"/>
  <c r="I17" i="10"/>
  <c r="Q17" i="10" s="1"/>
  <c r="J17" i="10"/>
  <c r="P17" i="10" s="1"/>
  <c r="K17" i="10"/>
  <c r="L17" i="10"/>
  <c r="M17" i="10"/>
  <c r="N17" i="10"/>
  <c r="O17" i="10"/>
  <c r="S17" i="10"/>
  <c r="E19" i="10"/>
  <c r="P19" i="10"/>
  <c r="Q19" i="10"/>
  <c r="R19" i="10"/>
  <c r="S19" i="10"/>
  <c r="T19" i="10"/>
  <c r="U19" i="10"/>
  <c r="E20" i="10"/>
  <c r="U20" i="10" s="1"/>
  <c r="P20" i="10"/>
  <c r="Q20" i="10"/>
  <c r="R20" i="10"/>
  <c r="S20" i="10"/>
  <c r="E21" i="10"/>
  <c r="P21" i="10"/>
  <c r="Q21" i="10"/>
  <c r="R21" i="10"/>
  <c r="S21" i="10"/>
  <c r="T21" i="10"/>
  <c r="U21" i="10"/>
  <c r="E22" i="10"/>
  <c r="P22" i="10"/>
  <c r="Q22" i="10"/>
  <c r="R22" i="10"/>
  <c r="S22" i="10"/>
  <c r="T22" i="10"/>
  <c r="U22" i="10"/>
  <c r="E23" i="10"/>
  <c r="T23" i="10" s="1"/>
  <c r="P23" i="10"/>
  <c r="Q23" i="10"/>
  <c r="R23" i="10"/>
  <c r="S23" i="10"/>
  <c r="E24" i="10"/>
  <c r="P24" i="10"/>
  <c r="Q24" i="10"/>
  <c r="R24" i="10"/>
  <c r="S24" i="10"/>
  <c r="T24" i="10"/>
  <c r="U24" i="10"/>
  <c r="E25" i="10"/>
  <c r="U25" i="10" s="1"/>
  <c r="P25" i="10"/>
  <c r="Q25" i="10"/>
  <c r="R25" i="10"/>
  <c r="S25" i="10"/>
  <c r="B26" i="10"/>
  <c r="C26" i="10"/>
  <c r="E26" i="10"/>
  <c r="T26" i="10" s="1"/>
  <c r="F26" i="10"/>
  <c r="G26" i="10"/>
  <c r="H26" i="10"/>
  <c r="P26" i="10" s="1"/>
  <c r="I26" i="10"/>
  <c r="S26" i="10" s="1"/>
  <c r="J26" i="10"/>
  <c r="K26" i="10"/>
  <c r="L26" i="10"/>
  <c r="M26" i="10"/>
  <c r="N26" i="10"/>
  <c r="O26" i="10"/>
  <c r="Q26" i="10"/>
  <c r="R26" i="10"/>
  <c r="E28" i="10"/>
  <c r="U28" i="10" s="1"/>
  <c r="P28" i="10"/>
  <c r="Q28" i="10"/>
  <c r="R28" i="10"/>
  <c r="S28" i="10"/>
  <c r="T28" i="10"/>
  <c r="E29" i="10"/>
  <c r="T29" i="10" s="1"/>
  <c r="P29" i="10"/>
  <c r="Q29" i="10"/>
  <c r="R29" i="10"/>
  <c r="S29" i="10"/>
  <c r="E30" i="10"/>
  <c r="T30" i="10" s="1"/>
  <c r="P30" i="10"/>
  <c r="Q30" i="10"/>
  <c r="R30" i="10"/>
  <c r="S30" i="10"/>
  <c r="E31" i="10"/>
  <c r="P31" i="10"/>
  <c r="Q31" i="10"/>
  <c r="R31" i="10"/>
  <c r="S31" i="10"/>
  <c r="T31" i="10"/>
  <c r="U31" i="10"/>
  <c r="B32" i="10"/>
  <c r="C32" i="10"/>
  <c r="E32" i="10"/>
  <c r="F32" i="10"/>
  <c r="G32" i="10"/>
  <c r="H32" i="10"/>
  <c r="I32" i="10"/>
  <c r="J32" i="10"/>
  <c r="K32" i="10"/>
  <c r="Q32" i="10" s="1"/>
  <c r="U32" i="10" s="1"/>
  <c r="L32" i="10"/>
  <c r="P32" i="10" s="1"/>
  <c r="T32" i="10" s="1"/>
  <c r="M32" i="10"/>
  <c r="N32" i="10"/>
  <c r="O32" i="10"/>
  <c r="R32" i="10"/>
  <c r="S32" i="10"/>
  <c r="E34" i="10"/>
  <c r="T34" i="10" s="1"/>
  <c r="P34" i="10"/>
  <c r="Q34" i="10"/>
  <c r="R34" i="10"/>
  <c r="S34" i="10"/>
  <c r="B35" i="10"/>
  <c r="E35" i="10" s="1"/>
  <c r="C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E37" i="10"/>
  <c r="T37" i="10" s="1"/>
  <c r="P37" i="10"/>
  <c r="Q37" i="10"/>
  <c r="R37" i="10"/>
  <c r="S37" i="10"/>
  <c r="E38" i="10"/>
  <c r="T38" i="10" s="1"/>
  <c r="P38" i="10"/>
  <c r="Q38" i="10"/>
  <c r="R38" i="10"/>
  <c r="S38" i="10"/>
  <c r="E39" i="10"/>
  <c r="P39" i="10"/>
  <c r="Q39" i="10"/>
  <c r="R39" i="10"/>
  <c r="S39" i="10"/>
  <c r="T39" i="10"/>
  <c r="U39" i="10"/>
  <c r="E40" i="10"/>
  <c r="T40" i="10" s="1"/>
  <c r="P40" i="10"/>
  <c r="Q40" i="10"/>
  <c r="R40" i="10"/>
  <c r="S40" i="10"/>
  <c r="E41" i="10"/>
  <c r="P41" i="10"/>
  <c r="Q41" i="10"/>
  <c r="R41" i="10"/>
  <c r="S41" i="10"/>
  <c r="T41" i="10"/>
  <c r="U41" i="10"/>
  <c r="B42" i="10"/>
  <c r="C42" i="10"/>
  <c r="E42" i="10"/>
  <c r="F42" i="10"/>
  <c r="G42" i="10"/>
  <c r="H42" i="10"/>
  <c r="P42" i="10" s="1"/>
  <c r="I42" i="10"/>
  <c r="Q42" i="10" s="1"/>
  <c r="U42" i="10" s="1"/>
  <c r="J42" i="10"/>
  <c r="K42" i="10"/>
  <c r="L42" i="10"/>
  <c r="M42" i="10"/>
  <c r="N42" i="10"/>
  <c r="O42" i="10"/>
  <c r="E44" i="10"/>
  <c r="T44" i="10" s="1"/>
  <c r="P44" i="10"/>
  <c r="Q44" i="10"/>
  <c r="R44" i="10"/>
  <c r="S44" i="10"/>
  <c r="U44" i="10"/>
  <c r="E45" i="10"/>
  <c r="T55" i="10" s="1"/>
  <c r="P45" i="10"/>
  <c r="Q45" i="10"/>
  <c r="R45" i="10"/>
  <c r="S45" i="10"/>
  <c r="E46" i="10"/>
  <c r="T46" i="10" s="1"/>
  <c r="P46" i="10"/>
  <c r="Q46" i="10"/>
  <c r="R46" i="10"/>
  <c r="S46" i="10"/>
  <c r="E47" i="10"/>
  <c r="T47" i="10" s="1"/>
  <c r="P47" i="10"/>
  <c r="Q47" i="10"/>
  <c r="R47" i="10"/>
  <c r="S47" i="10"/>
  <c r="U47" i="10"/>
  <c r="E48" i="10"/>
  <c r="T48" i="10" s="1"/>
  <c r="P48" i="10"/>
  <c r="Q48" i="10"/>
  <c r="R48" i="10"/>
  <c r="S48" i="10"/>
  <c r="E49" i="10"/>
  <c r="U49" i="10" s="1"/>
  <c r="P49" i="10"/>
  <c r="Q49" i="10"/>
  <c r="R49" i="10"/>
  <c r="S49" i="10"/>
  <c r="E50" i="10"/>
  <c r="T50" i="10" s="1"/>
  <c r="P50" i="10"/>
  <c r="Q50" i="10"/>
  <c r="R50" i="10"/>
  <c r="S50" i="10"/>
  <c r="U50" i="10"/>
  <c r="E51" i="10"/>
  <c r="U51" i="10" s="1"/>
  <c r="P51" i="10"/>
  <c r="Q51" i="10"/>
  <c r="R51" i="10"/>
  <c r="S51" i="10"/>
  <c r="T51" i="10"/>
  <c r="E52" i="10"/>
  <c r="T52" i="10" s="1"/>
  <c r="P52" i="10"/>
  <c r="Q52" i="10"/>
  <c r="R52" i="10"/>
  <c r="S52" i="10"/>
  <c r="E53" i="10"/>
  <c r="T53" i="10" s="1"/>
  <c r="P53" i="10"/>
  <c r="Q53" i="10"/>
  <c r="R53" i="10"/>
  <c r="S53" i="10"/>
  <c r="E54" i="10"/>
  <c r="P54" i="10"/>
  <c r="Q54" i="10"/>
  <c r="R54" i="10"/>
  <c r="S54" i="10"/>
  <c r="T54" i="10"/>
  <c r="U54" i="10"/>
  <c r="B55" i="10"/>
  <c r="C55" i="10"/>
  <c r="E55" i="10"/>
  <c r="F55" i="10"/>
  <c r="G55" i="10"/>
  <c r="H55" i="10"/>
  <c r="I55" i="10"/>
  <c r="J55" i="10"/>
  <c r="K55" i="10"/>
  <c r="Q55" i="10" s="1"/>
  <c r="U55" i="10" s="1"/>
  <c r="L55" i="10"/>
  <c r="P55" i="10" s="1"/>
  <c r="M55" i="10"/>
  <c r="N55" i="10"/>
  <c r="O55" i="10"/>
  <c r="R55" i="10"/>
  <c r="S55" i="10"/>
  <c r="E57" i="10"/>
  <c r="T57" i="10" s="1"/>
  <c r="P57" i="10"/>
  <c r="Q57" i="10"/>
  <c r="R57" i="10"/>
  <c r="S57" i="10"/>
  <c r="E58" i="10"/>
  <c r="U58" i="10" s="1"/>
  <c r="P58" i="10"/>
  <c r="Q58" i="10"/>
  <c r="R58" i="10"/>
  <c r="S58" i="10"/>
  <c r="E59" i="10"/>
  <c r="T59" i="10" s="1"/>
  <c r="P59" i="10"/>
  <c r="Q59" i="10"/>
  <c r="R59" i="10"/>
  <c r="S59" i="10"/>
  <c r="U59" i="10"/>
  <c r="E60" i="10"/>
  <c r="U60" i="10" s="1"/>
  <c r="P60" i="10"/>
  <c r="Q60" i="10"/>
  <c r="R60" i="10"/>
  <c r="S60" i="10"/>
  <c r="B61" i="10"/>
  <c r="E61" i="10" s="1"/>
  <c r="C61" i="10"/>
  <c r="H61" i="10"/>
  <c r="I61" i="10"/>
  <c r="J61" i="10"/>
  <c r="P61" i="10" s="1"/>
  <c r="K61" i="10"/>
  <c r="L61" i="10"/>
  <c r="M61" i="10"/>
  <c r="Q61" i="10" s="1"/>
  <c r="N61" i="10"/>
  <c r="O61" i="10"/>
  <c r="R61" i="10"/>
  <c r="S61" i="10"/>
  <c r="E63" i="10"/>
  <c r="T68" i="10" s="1"/>
  <c r="P63" i="10"/>
  <c r="Q63" i="10"/>
  <c r="R63" i="10"/>
  <c r="S63" i="10"/>
  <c r="E64" i="10"/>
  <c r="P64" i="10"/>
  <c r="Q64" i="10"/>
  <c r="R64" i="10"/>
  <c r="S64" i="10"/>
  <c r="T64" i="10"/>
  <c r="U64" i="10"/>
  <c r="E65" i="10"/>
  <c r="T65" i="10" s="1"/>
  <c r="P65" i="10"/>
  <c r="Q65" i="10"/>
  <c r="R65" i="10"/>
  <c r="S65" i="10"/>
  <c r="U65" i="10"/>
  <c r="E66" i="10"/>
  <c r="T66" i="10" s="1"/>
  <c r="P66" i="10"/>
  <c r="Q66" i="10"/>
  <c r="R66" i="10"/>
  <c r="S66" i="10"/>
  <c r="E67" i="10"/>
  <c r="T67" i="10" s="1"/>
  <c r="P67" i="10"/>
  <c r="Q67" i="10"/>
  <c r="R67" i="10"/>
  <c r="S67" i="10"/>
  <c r="B68" i="10"/>
  <c r="E68" i="10" s="1"/>
  <c r="C68" i="10"/>
  <c r="F68" i="10"/>
  <c r="G68" i="10"/>
  <c r="H68" i="10"/>
  <c r="I68" i="10"/>
  <c r="S68" i="10" s="1"/>
  <c r="J68" i="10"/>
  <c r="P68" i="10" s="1"/>
  <c r="K68" i="10"/>
  <c r="L68" i="10"/>
  <c r="M68" i="10"/>
  <c r="N68" i="10"/>
  <c r="O68" i="10"/>
  <c r="B69" i="10"/>
  <c r="C69" i="10"/>
  <c r="E69" i="10"/>
  <c r="F69" i="10"/>
  <c r="G69" i="10"/>
  <c r="H69" i="10"/>
  <c r="I69" i="10"/>
  <c r="J69" i="10"/>
  <c r="R69" i="10" s="1"/>
  <c r="K69" i="10"/>
  <c r="Q69" i="10" s="1"/>
  <c r="L69" i="10"/>
  <c r="M69" i="10"/>
  <c r="N69" i="10"/>
  <c r="O69" i="10"/>
  <c r="P69" i="10"/>
  <c r="S69" i="10"/>
  <c r="E71" i="10"/>
  <c r="P71" i="10"/>
  <c r="Q71" i="10"/>
  <c r="R71" i="10"/>
  <c r="S71" i="10"/>
  <c r="T71" i="10"/>
  <c r="U71" i="10"/>
  <c r="E72" i="10"/>
  <c r="T72" i="10" s="1"/>
  <c r="P72" i="10"/>
  <c r="Q72" i="10"/>
  <c r="R72" i="10"/>
  <c r="S72" i="10"/>
  <c r="U72" i="10"/>
  <c r="B73" i="10"/>
  <c r="C73" i="10"/>
  <c r="E73" i="10"/>
  <c r="F73" i="10"/>
  <c r="G73" i="10"/>
  <c r="H73" i="10"/>
  <c r="P73" i="10" s="1"/>
  <c r="I73" i="10"/>
  <c r="S73" i="10" s="1"/>
  <c r="J73" i="10"/>
  <c r="K73" i="10"/>
  <c r="L73" i="10"/>
  <c r="M73" i="10"/>
  <c r="N73" i="10"/>
  <c r="O73" i="10"/>
  <c r="Q73" i="10"/>
  <c r="R73" i="10"/>
  <c r="T73" i="10"/>
  <c r="U73" i="10"/>
  <c r="B74" i="10"/>
  <c r="C74" i="10"/>
  <c r="E74" i="10"/>
  <c r="F74" i="10"/>
  <c r="G74" i="10"/>
  <c r="H74" i="10"/>
  <c r="P74" i="10" s="1"/>
  <c r="I74" i="10"/>
  <c r="Q74" i="10" s="1"/>
  <c r="J74" i="10"/>
  <c r="K74" i="10"/>
  <c r="S74" i="10" s="1"/>
  <c r="L74" i="10"/>
  <c r="M74" i="10"/>
  <c r="N74" i="10"/>
  <c r="O74" i="10"/>
  <c r="T74" i="10"/>
  <c r="U74" i="10"/>
  <c r="B75" i="10"/>
  <c r="C75" i="10"/>
  <c r="E75" i="10"/>
  <c r="F75" i="10"/>
  <c r="G75" i="10"/>
  <c r="H75" i="10"/>
  <c r="R75" i="10" s="1"/>
  <c r="I75" i="10"/>
  <c r="Q75" i="10" s="1"/>
  <c r="J75" i="10"/>
  <c r="K75" i="10"/>
  <c r="L75" i="10"/>
  <c r="M75" i="10"/>
  <c r="N75" i="10"/>
  <c r="O75" i="10"/>
  <c r="A79" i="10"/>
  <c r="B82" i="10"/>
  <c r="C82" i="10"/>
  <c r="D82" i="10"/>
  <c r="F82" i="10"/>
  <c r="G82" i="10"/>
  <c r="H82" i="10"/>
  <c r="I82" i="10"/>
  <c r="J82" i="10"/>
  <c r="K82" i="10"/>
  <c r="L82" i="10"/>
  <c r="M82" i="10"/>
  <c r="E83" i="10"/>
  <c r="E82" i="10" s="1"/>
  <c r="E84" i="10"/>
  <c r="E85" i="10"/>
  <c r="E86" i="10"/>
  <c r="B87" i="10"/>
  <c r="C87" i="10"/>
  <c r="D87" i="10"/>
  <c r="F87" i="10"/>
  <c r="G87" i="10"/>
  <c r="G115" i="10" s="1"/>
  <c r="H87" i="10"/>
  <c r="H114" i="10" s="1"/>
  <c r="I87" i="10"/>
  <c r="I114" i="10" s="1"/>
  <c r="J87" i="10"/>
  <c r="K87" i="10"/>
  <c r="L87" i="10"/>
  <c r="M87" i="10"/>
  <c r="N87" i="10"/>
  <c r="O87" i="10"/>
  <c r="P87" i="10"/>
  <c r="P115" i="10" s="1"/>
  <c r="Q87" i="10"/>
  <c r="Q114" i="10" s="1"/>
  <c r="R87" i="10"/>
  <c r="E88" i="10"/>
  <c r="U88" i="10" s="1"/>
  <c r="P88" i="10"/>
  <c r="Q88" i="10"/>
  <c r="R88" i="10"/>
  <c r="S88" i="10"/>
  <c r="E89" i="10"/>
  <c r="T89" i="10" s="1"/>
  <c r="P89" i="10"/>
  <c r="Q89" i="10"/>
  <c r="R89" i="10"/>
  <c r="S89" i="10"/>
  <c r="U89" i="10"/>
  <c r="E90" i="10"/>
  <c r="T90" i="10" s="1"/>
  <c r="P90" i="10"/>
  <c r="Q90" i="10"/>
  <c r="R90" i="10"/>
  <c r="S90" i="10"/>
  <c r="S87" i="10" s="1"/>
  <c r="E91" i="10"/>
  <c r="T91" i="10" s="1"/>
  <c r="P91" i="10"/>
  <c r="Q91" i="10"/>
  <c r="R91" i="10"/>
  <c r="S91" i="10"/>
  <c r="E92" i="10"/>
  <c r="U92" i="10" s="1"/>
  <c r="P92" i="10"/>
  <c r="Q92" i="10"/>
  <c r="R92" i="10"/>
  <c r="S92" i="10"/>
  <c r="E93" i="10"/>
  <c r="U93" i="10" s="1"/>
  <c r="P93" i="10"/>
  <c r="Q93" i="10"/>
  <c r="R93" i="10"/>
  <c r="S93" i="10"/>
  <c r="T93" i="10"/>
  <c r="E94" i="10"/>
  <c r="T94" i="10" s="1"/>
  <c r="P94" i="10"/>
  <c r="Q94" i="10"/>
  <c r="R94" i="10"/>
  <c r="S94" i="10"/>
  <c r="E95" i="10"/>
  <c r="T95" i="10" s="1"/>
  <c r="P95" i="10"/>
  <c r="Q95" i="10"/>
  <c r="R95" i="10"/>
  <c r="S95" i="10"/>
  <c r="E96" i="10"/>
  <c r="P96" i="10"/>
  <c r="Q96" i="10"/>
  <c r="R96" i="10"/>
  <c r="S96" i="10"/>
  <c r="T96" i="10"/>
  <c r="U96" i="10"/>
  <c r="B97" i="10"/>
  <c r="B114" i="10" s="1"/>
  <c r="C97" i="10"/>
  <c r="C114" i="10" s="1"/>
  <c r="D97" i="10"/>
  <c r="D114" i="10" s="1"/>
  <c r="F97" i="10"/>
  <c r="F114" i="10" s="1"/>
  <c r="G97" i="10"/>
  <c r="H97" i="10"/>
  <c r="I97" i="10"/>
  <c r="J97" i="10"/>
  <c r="K97" i="10"/>
  <c r="L97" i="10"/>
  <c r="M97" i="10"/>
  <c r="S97" i="10" s="1"/>
  <c r="R97" i="10"/>
  <c r="E98" i="10"/>
  <c r="E97" i="10" s="1"/>
  <c r="R98" i="10"/>
  <c r="S98" i="10"/>
  <c r="T98" i="10"/>
  <c r="U98" i="10"/>
  <c r="E99" i="10"/>
  <c r="T99" i="10" s="1"/>
  <c r="R99" i="10"/>
  <c r="S99" i="10"/>
  <c r="E100" i="10"/>
  <c r="T100" i="10" s="1"/>
  <c r="R100" i="10"/>
  <c r="S100" i="10"/>
  <c r="E101" i="10"/>
  <c r="U101" i="10" s="1"/>
  <c r="R101" i="10"/>
  <c r="S101" i="10"/>
  <c r="T101" i="10"/>
  <c r="E102" i="10"/>
  <c r="R102" i="10"/>
  <c r="S102" i="10"/>
  <c r="T102" i="10"/>
  <c r="U102" i="10"/>
  <c r="E103" i="10"/>
  <c r="T103" i="10" s="1"/>
  <c r="R103" i="10"/>
  <c r="S103" i="10"/>
  <c r="E104" i="10"/>
  <c r="T104" i="10" s="1"/>
  <c r="R104" i="10"/>
  <c r="S104" i="10"/>
  <c r="E105" i="10"/>
  <c r="R105" i="10"/>
  <c r="S105" i="10"/>
  <c r="T105" i="10"/>
  <c r="U105" i="10"/>
  <c r="E106" i="10"/>
  <c r="T106" i="10" s="1"/>
  <c r="R106" i="10"/>
  <c r="S106" i="10"/>
  <c r="E107" i="10"/>
  <c r="R107" i="10"/>
  <c r="S107" i="10"/>
  <c r="T107" i="10"/>
  <c r="U107" i="10"/>
  <c r="E108" i="10"/>
  <c r="T108" i="10" s="1"/>
  <c r="R108" i="10"/>
  <c r="S108" i="10"/>
  <c r="U108" i="10"/>
  <c r="E109" i="10"/>
  <c r="R109" i="10"/>
  <c r="S109" i="10"/>
  <c r="T109" i="10"/>
  <c r="U109" i="10"/>
  <c r="E110" i="10"/>
  <c r="T110" i="10" s="1"/>
  <c r="R110" i="10"/>
  <c r="S110" i="10"/>
  <c r="E111" i="10"/>
  <c r="R111" i="10"/>
  <c r="S111" i="10"/>
  <c r="T111" i="10"/>
  <c r="U111" i="10"/>
  <c r="E112" i="10"/>
  <c r="T112" i="10" s="1"/>
  <c r="R112" i="10"/>
  <c r="S112" i="10"/>
  <c r="R113" i="10"/>
  <c r="S113" i="10"/>
  <c r="T113" i="10"/>
  <c r="U113" i="10"/>
  <c r="G114" i="10"/>
  <c r="J114" i="10"/>
  <c r="K114" i="10"/>
  <c r="L114" i="10"/>
  <c r="R114" i="10" s="1"/>
  <c r="M114" i="10"/>
  <c r="S114" i="10" s="1"/>
  <c r="N114" i="10"/>
  <c r="O114" i="10"/>
  <c r="P114" i="10"/>
  <c r="B115" i="10"/>
  <c r="C115" i="10"/>
  <c r="D115" i="10"/>
  <c r="F115" i="10"/>
  <c r="H115" i="10"/>
  <c r="I115" i="10"/>
  <c r="J115" i="10"/>
  <c r="K115" i="10"/>
  <c r="L115" i="10"/>
  <c r="M115" i="10"/>
  <c r="S115" i="10" s="1"/>
  <c r="N115" i="10"/>
  <c r="O115" i="10"/>
  <c r="Q115" i="10"/>
  <c r="R115" i="10"/>
  <c r="T17" i="10" l="1"/>
  <c r="T61" i="10"/>
  <c r="U61" i="10"/>
  <c r="E114" i="10"/>
  <c r="T97" i="10"/>
  <c r="U97" i="10"/>
  <c r="T75" i="10"/>
  <c r="T35" i="10"/>
  <c r="U35" i="10"/>
  <c r="R68" i="10"/>
  <c r="U63" i="10"/>
  <c r="U23" i="10"/>
  <c r="T20" i="10"/>
  <c r="U99" i="10"/>
  <c r="T69" i="10"/>
  <c r="Q68" i="10"/>
  <c r="U66" i="10"/>
  <c r="T63" i="10"/>
  <c r="U57" i="10"/>
  <c r="U34" i="10"/>
  <c r="U11" i="10"/>
  <c r="U69" i="10"/>
  <c r="U45" i="10"/>
  <c r="U14" i="10"/>
  <c r="T11" i="10"/>
  <c r="U112" i="10"/>
  <c r="U103" i="10"/>
  <c r="U90" i="10"/>
  <c r="T87" i="10"/>
  <c r="T60" i="10"/>
  <c r="U48" i="10"/>
  <c r="T45" i="10"/>
  <c r="P75" i="10"/>
  <c r="U87" i="10"/>
  <c r="U16" i="10"/>
  <c r="U26" i="10"/>
  <c r="T25" i="10"/>
  <c r="T10" i="10"/>
  <c r="U106" i="10"/>
  <c r="U110" i="10"/>
  <c r="U95" i="10"/>
  <c r="T92" i="10"/>
  <c r="U53" i="10"/>
  <c r="U38" i="10"/>
  <c r="U30" i="10"/>
  <c r="U17" i="10"/>
  <c r="U67" i="10"/>
  <c r="R17" i="10"/>
  <c r="U75" i="10"/>
  <c r="R74" i="10"/>
  <c r="T58" i="10"/>
  <c r="U46" i="10"/>
  <c r="T42" i="10"/>
  <c r="T12" i="10"/>
  <c r="U91" i="10"/>
  <c r="U100" i="10"/>
  <c r="S42" i="10"/>
  <c r="U94" i="10"/>
  <c r="S75" i="10"/>
  <c r="U68" i="10"/>
  <c r="U52" i="10"/>
  <c r="T49" i="10"/>
  <c r="R42" i="10"/>
  <c r="U37" i="10"/>
  <c r="U29" i="10"/>
  <c r="T88" i="10"/>
  <c r="E87" i="10"/>
  <c r="E115" i="10" s="1"/>
  <c r="U104" i="10"/>
  <c r="U40" i="10"/>
  <c r="E9" i="9"/>
  <c r="P9" i="9"/>
  <c r="Q9" i="9"/>
  <c r="R9" i="9"/>
  <c r="S9" i="9"/>
  <c r="T9" i="9"/>
  <c r="U9" i="9"/>
  <c r="E10" i="9"/>
  <c r="P10" i="9"/>
  <c r="Q10" i="9"/>
  <c r="R10" i="9"/>
  <c r="S10" i="9"/>
  <c r="T10" i="9"/>
  <c r="U10" i="9"/>
  <c r="E11" i="9"/>
  <c r="T17" i="9" s="1"/>
  <c r="P11" i="9"/>
  <c r="Q11" i="9"/>
  <c r="U11" i="9" s="1"/>
  <c r="R11" i="9"/>
  <c r="S11" i="9"/>
  <c r="E12" i="9"/>
  <c r="T12" i="9" s="1"/>
  <c r="P12" i="9"/>
  <c r="Q12" i="9"/>
  <c r="R12" i="9"/>
  <c r="S12" i="9"/>
  <c r="E13" i="9"/>
  <c r="P13" i="9"/>
  <c r="Q13" i="9"/>
  <c r="R13" i="9"/>
  <c r="S13" i="9"/>
  <c r="T13" i="9"/>
  <c r="U13" i="9"/>
  <c r="E14" i="9"/>
  <c r="T14" i="9" s="1"/>
  <c r="P14" i="9"/>
  <c r="Q14" i="9"/>
  <c r="R14" i="9"/>
  <c r="S14" i="9"/>
  <c r="E15" i="9"/>
  <c r="T15" i="9" s="1"/>
  <c r="P15" i="9"/>
  <c r="Q15" i="9"/>
  <c r="R15" i="9"/>
  <c r="S15" i="9"/>
  <c r="E16" i="9"/>
  <c r="T16" i="9" s="1"/>
  <c r="P16" i="9"/>
  <c r="Q16" i="9"/>
  <c r="R16" i="9"/>
  <c r="S16" i="9"/>
  <c r="U16" i="9"/>
  <c r="B17" i="9"/>
  <c r="C17" i="9"/>
  <c r="E17" i="9"/>
  <c r="F17" i="9"/>
  <c r="G17" i="9"/>
  <c r="H17" i="9"/>
  <c r="P17" i="9" s="1"/>
  <c r="I17" i="9"/>
  <c r="Q17" i="9" s="1"/>
  <c r="J17" i="9"/>
  <c r="R17" i="9" s="1"/>
  <c r="K17" i="9"/>
  <c r="L17" i="9"/>
  <c r="M17" i="9"/>
  <c r="N17" i="9"/>
  <c r="O17" i="9"/>
  <c r="E19" i="9"/>
  <c r="P19" i="9"/>
  <c r="Q19" i="9"/>
  <c r="R19" i="9"/>
  <c r="S19" i="9"/>
  <c r="T19" i="9"/>
  <c r="U19" i="9"/>
  <c r="E20" i="9"/>
  <c r="U20" i="9" s="1"/>
  <c r="P20" i="9"/>
  <c r="Q20" i="9"/>
  <c r="R20" i="9"/>
  <c r="S20" i="9"/>
  <c r="T20" i="9"/>
  <c r="E21" i="9"/>
  <c r="P21" i="9"/>
  <c r="Q21" i="9"/>
  <c r="R21" i="9"/>
  <c r="S21" i="9"/>
  <c r="T21" i="9"/>
  <c r="U21" i="9"/>
  <c r="E22" i="9"/>
  <c r="P22" i="9"/>
  <c r="Q22" i="9"/>
  <c r="R22" i="9"/>
  <c r="S22" i="9"/>
  <c r="T22" i="9"/>
  <c r="U22" i="9"/>
  <c r="E23" i="9"/>
  <c r="P23" i="9"/>
  <c r="Q23" i="9"/>
  <c r="R23" i="9"/>
  <c r="S23" i="9"/>
  <c r="T23" i="9"/>
  <c r="U23" i="9"/>
  <c r="E24" i="9"/>
  <c r="P24" i="9"/>
  <c r="Q24" i="9"/>
  <c r="R24" i="9"/>
  <c r="S24" i="9"/>
  <c r="T24" i="9"/>
  <c r="U24" i="9"/>
  <c r="E25" i="9"/>
  <c r="P25" i="9"/>
  <c r="Q25" i="9"/>
  <c r="R25" i="9"/>
  <c r="S25" i="9"/>
  <c r="T25" i="9"/>
  <c r="U25" i="9"/>
  <c r="B26" i="9"/>
  <c r="C26" i="9"/>
  <c r="E26" i="9"/>
  <c r="F26" i="9"/>
  <c r="G26" i="9"/>
  <c r="H26" i="9"/>
  <c r="P26" i="9" s="1"/>
  <c r="I26" i="9"/>
  <c r="S26" i="9" s="1"/>
  <c r="J26" i="9"/>
  <c r="K26" i="9"/>
  <c r="L26" i="9"/>
  <c r="M26" i="9"/>
  <c r="N26" i="9"/>
  <c r="O26" i="9"/>
  <c r="E28" i="9"/>
  <c r="U28" i="9" s="1"/>
  <c r="P28" i="9"/>
  <c r="Q28" i="9"/>
  <c r="R28" i="9"/>
  <c r="S28" i="9"/>
  <c r="T28" i="9"/>
  <c r="E29" i="9"/>
  <c r="U29" i="9" s="1"/>
  <c r="P29" i="9"/>
  <c r="Q29" i="9"/>
  <c r="R29" i="9"/>
  <c r="S29" i="9"/>
  <c r="E30" i="9"/>
  <c r="P30" i="9"/>
  <c r="Q30" i="9"/>
  <c r="R30" i="9"/>
  <c r="S30" i="9"/>
  <c r="T30" i="9"/>
  <c r="U30" i="9"/>
  <c r="E31" i="9"/>
  <c r="P31" i="9"/>
  <c r="Q31" i="9"/>
  <c r="R31" i="9"/>
  <c r="S31" i="9"/>
  <c r="T31" i="9"/>
  <c r="U31" i="9"/>
  <c r="B32" i="9"/>
  <c r="C32" i="9"/>
  <c r="E32" i="9"/>
  <c r="F32" i="9"/>
  <c r="G32" i="9"/>
  <c r="H32" i="9"/>
  <c r="I32" i="9"/>
  <c r="J32" i="9"/>
  <c r="K32" i="9"/>
  <c r="L32" i="9"/>
  <c r="M32" i="9"/>
  <c r="Q32" i="9" s="1"/>
  <c r="U32" i="9" s="1"/>
  <c r="N32" i="9"/>
  <c r="O32" i="9"/>
  <c r="P32" i="9"/>
  <c r="R32" i="9"/>
  <c r="S32" i="9"/>
  <c r="T32" i="9"/>
  <c r="E34" i="9"/>
  <c r="T34" i="9" s="1"/>
  <c r="P34" i="9"/>
  <c r="Q34" i="9"/>
  <c r="R34" i="9"/>
  <c r="S34" i="9"/>
  <c r="U34" i="9"/>
  <c r="B35" i="9"/>
  <c r="E35" i="9" s="1"/>
  <c r="C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E37" i="9"/>
  <c r="U37" i="9" s="1"/>
  <c r="P37" i="9"/>
  <c r="Q37" i="9"/>
  <c r="R37" i="9"/>
  <c r="S37" i="9"/>
  <c r="E38" i="9"/>
  <c r="P38" i="9"/>
  <c r="Q38" i="9"/>
  <c r="U38" i="9" s="1"/>
  <c r="R38" i="9"/>
  <c r="S38" i="9"/>
  <c r="T38" i="9"/>
  <c r="E39" i="9"/>
  <c r="P39" i="9"/>
  <c r="Q39" i="9"/>
  <c r="R39" i="9"/>
  <c r="S39" i="9"/>
  <c r="T39" i="9"/>
  <c r="U39" i="9"/>
  <c r="E40" i="9"/>
  <c r="T40" i="9" s="1"/>
  <c r="P40" i="9"/>
  <c r="Q40" i="9"/>
  <c r="R40" i="9"/>
  <c r="S40" i="9"/>
  <c r="E41" i="9"/>
  <c r="P41" i="9"/>
  <c r="Q41" i="9"/>
  <c r="R41" i="9"/>
  <c r="S41" i="9"/>
  <c r="T41" i="9"/>
  <c r="U41" i="9"/>
  <c r="B42" i="9"/>
  <c r="C42" i="9"/>
  <c r="E42" i="9"/>
  <c r="F42" i="9"/>
  <c r="G42" i="9"/>
  <c r="H42" i="9"/>
  <c r="P42" i="9" s="1"/>
  <c r="I42" i="9"/>
  <c r="S42" i="9" s="1"/>
  <c r="J42" i="9"/>
  <c r="K42" i="9"/>
  <c r="L42" i="9"/>
  <c r="M42" i="9"/>
  <c r="N42" i="9"/>
  <c r="O42" i="9"/>
  <c r="E44" i="9"/>
  <c r="P44" i="9"/>
  <c r="Q44" i="9"/>
  <c r="R44" i="9"/>
  <c r="S44" i="9"/>
  <c r="T44" i="9"/>
  <c r="U44" i="9"/>
  <c r="E45" i="9"/>
  <c r="T55" i="9" s="1"/>
  <c r="P45" i="9"/>
  <c r="Q45" i="9"/>
  <c r="R45" i="9"/>
  <c r="S45" i="9"/>
  <c r="E46" i="9"/>
  <c r="T46" i="9" s="1"/>
  <c r="P46" i="9"/>
  <c r="Q46" i="9"/>
  <c r="R46" i="9"/>
  <c r="S46" i="9"/>
  <c r="E47" i="9"/>
  <c r="P47" i="9"/>
  <c r="Q47" i="9"/>
  <c r="R47" i="9"/>
  <c r="S47" i="9"/>
  <c r="T47" i="9"/>
  <c r="U47" i="9"/>
  <c r="E48" i="9"/>
  <c r="T48" i="9" s="1"/>
  <c r="P48" i="9"/>
  <c r="Q48" i="9"/>
  <c r="R48" i="9"/>
  <c r="S48" i="9"/>
  <c r="E49" i="9"/>
  <c r="T49" i="9" s="1"/>
  <c r="P49" i="9"/>
  <c r="Q49" i="9"/>
  <c r="R49" i="9"/>
  <c r="S49" i="9"/>
  <c r="E50" i="9"/>
  <c r="P50" i="9"/>
  <c r="Q50" i="9"/>
  <c r="R50" i="9"/>
  <c r="S50" i="9"/>
  <c r="T50" i="9"/>
  <c r="U50" i="9"/>
  <c r="E51" i="9"/>
  <c r="U51" i="9" s="1"/>
  <c r="P51" i="9"/>
  <c r="Q51" i="9"/>
  <c r="R51" i="9"/>
  <c r="S51" i="9"/>
  <c r="T51" i="9"/>
  <c r="E52" i="9"/>
  <c r="U52" i="9" s="1"/>
  <c r="P52" i="9"/>
  <c r="Q52" i="9"/>
  <c r="R52" i="9"/>
  <c r="S52" i="9"/>
  <c r="E53" i="9"/>
  <c r="P53" i="9"/>
  <c r="Q53" i="9"/>
  <c r="U53" i="9" s="1"/>
  <c r="R53" i="9"/>
  <c r="S53" i="9"/>
  <c r="T53" i="9"/>
  <c r="E54" i="9"/>
  <c r="P54" i="9"/>
  <c r="Q54" i="9"/>
  <c r="R54" i="9"/>
  <c r="S54" i="9"/>
  <c r="T54" i="9"/>
  <c r="U54" i="9"/>
  <c r="B55" i="9"/>
  <c r="C55" i="9"/>
  <c r="E55" i="9"/>
  <c r="F55" i="9"/>
  <c r="G55" i="9"/>
  <c r="H55" i="9"/>
  <c r="I55" i="9"/>
  <c r="J55" i="9"/>
  <c r="K55" i="9"/>
  <c r="L55" i="9"/>
  <c r="M55" i="9"/>
  <c r="N55" i="9"/>
  <c r="O55" i="9"/>
  <c r="Q55" i="9" s="1"/>
  <c r="U55" i="9" s="1"/>
  <c r="P55" i="9"/>
  <c r="R55" i="9"/>
  <c r="S55" i="9"/>
  <c r="E57" i="9"/>
  <c r="T57" i="9" s="1"/>
  <c r="P57" i="9"/>
  <c r="Q57" i="9"/>
  <c r="R57" i="9"/>
  <c r="S57" i="9"/>
  <c r="U57" i="9"/>
  <c r="E58" i="9"/>
  <c r="T58" i="9" s="1"/>
  <c r="P58" i="9"/>
  <c r="Q58" i="9"/>
  <c r="R58" i="9"/>
  <c r="S58" i="9"/>
  <c r="E59" i="9"/>
  <c r="P59" i="9"/>
  <c r="Q59" i="9"/>
  <c r="R59" i="9"/>
  <c r="S59" i="9"/>
  <c r="T59" i="9"/>
  <c r="U59" i="9"/>
  <c r="E60" i="9"/>
  <c r="T60" i="9" s="1"/>
  <c r="P60" i="9"/>
  <c r="Q60" i="9"/>
  <c r="R60" i="9"/>
  <c r="S60" i="9"/>
  <c r="B61" i="9"/>
  <c r="E61" i="9" s="1"/>
  <c r="C61" i="9"/>
  <c r="H61" i="9"/>
  <c r="I61" i="9"/>
  <c r="J61" i="9"/>
  <c r="K61" i="9"/>
  <c r="L61" i="9"/>
  <c r="M61" i="9"/>
  <c r="N61" i="9"/>
  <c r="P61" i="9" s="1"/>
  <c r="O61" i="9"/>
  <c r="Q61" i="9" s="1"/>
  <c r="R61" i="9"/>
  <c r="S61" i="9"/>
  <c r="E63" i="9"/>
  <c r="U68" i="9" s="1"/>
  <c r="P63" i="9"/>
  <c r="Q63" i="9"/>
  <c r="R63" i="9"/>
  <c r="S63" i="9"/>
  <c r="T63" i="9"/>
  <c r="U63" i="9"/>
  <c r="E64" i="9"/>
  <c r="P64" i="9"/>
  <c r="Q64" i="9"/>
  <c r="R64" i="9"/>
  <c r="S64" i="9"/>
  <c r="T64" i="9"/>
  <c r="U64" i="9"/>
  <c r="E65" i="9"/>
  <c r="P65" i="9"/>
  <c r="Q65" i="9"/>
  <c r="R65" i="9"/>
  <c r="S65" i="9"/>
  <c r="T65" i="9"/>
  <c r="U65" i="9"/>
  <c r="E66" i="9"/>
  <c r="T66" i="9" s="1"/>
  <c r="P66" i="9"/>
  <c r="Q66" i="9"/>
  <c r="R66" i="9"/>
  <c r="S66" i="9"/>
  <c r="U66" i="9"/>
  <c r="E67" i="9"/>
  <c r="T67" i="9" s="1"/>
  <c r="P67" i="9"/>
  <c r="Q67" i="9"/>
  <c r="R67" i="9"/>
  <c r="S67" i="9"/>
  <c r="B68" i="9"/>
  <c r="C68" i="9"/>
  <c r="E68" i="9"/>
  <c r="F68" i="9"/>
  <c r="G68" i="9"/>
  <c r="H68" i="9"/>
  <c r="I68" i="9"/>
  <c r="S68" i="9" s="1"/>
  <c r="J68" i="9"/>
  <c r="P68" i="9" s="1"/>
  <c r="K68" i="9"/>
  <c r="L68" i="9"/>
  <c r="M68" i="9"/>
  <c r="N68" i="9"/>
  <c r="O68" i="9"/>
  <c r="Q68" i="9"/>
  <c r="R68" i="9"/>
  <c r="B69" i="9"/>
  <c r="C69" i="9"/>
  <c r="E69" i="9"/>
  <c r="F69" i="9"/>
  <c r="G69" i="9"/>
  <c r="H69" i="9"/>
  <c r="R69" i="9" s="1"/>
  <c r="I69" i="9"/>
  <c r="J69" i="9"/>
  <c r="K69" i="9"/>
  <c r="Q69" i="9" s="1"/>
  <c r="L69" i="9"/>
  <c r="M69" i="9"/>
  <c r="N69" i="9"/>
  <c r="O69" i="9"/>
  <c r="P69" i="9"/>
  <c r="S69" i="9"/>
  <c r="E71" i="9"/>
  <c r="P71" i="9"/>
  <c r="Q71" i="9"/>
  <c r="R71" i="9"/>
  <c r="S71" i="9"/>
  <c r="T71" i="9"/>
  <c r="U71" i="9"/>
  <c r="E72" i="9"/>
  <c r="P72" i="9"/>
  <c r="Q72" i="9"/>
  <c r="R72" i="9"/>
  <c r="S72" i="9"/>
  <c r="T72" i="9"/>
  <c r="U72" i="9"/>
  <c r="B73" i="9"/>
  <c r="C73" i="9"/>
  <c r="E73" i="9"/>
  <c r="F73" i="9"/>
  <c r="G73" i="9"/>
  <c r="H73" i="9"/>
  <c r="P73" i="9" s="1"/>
  <c r="I73" i="9"/>
  <c r="Q73" i="9" s="1"/>
  <c r="J73" i="9"/>
  <c r="K73" i="9"/>
  <c r="L73" i="9"/>
  <c r="M73" i="9"/>
  <c r="N73" i="9"/>
  <c r="O73" i="9"/>
  <c r="T73" i="9"/>
  <c r="U73" i="9"/>
  <c r="B74" i="9"/>
  <c r="C74" i="9"/>
  <c r="E74" i="9"/>
  <c r="F74" i="9"/>
  <c r="G74" i="9"/>
  <c r="H74" i="9"/>
  <c r="P74" i="9" s="1"/>
  <c r="I74" i="9"/>
  <c r="S74" i="9" s="1"/>
  <c r="J74" i="9"/>
  <c r="K74" i="9"/>
  <c r="L74" i="9"/>
  <c r="M74" i="9"/>
  <c r="N74" i="9"/>
  <c r="O74" i="9"/>
  <c r="T74" i="9"/>
  <c r="U74" i="9"/>
  <c r="B75" i="9"/>
  <c r="E75" i="9" s="1"/>
  <c r="C75" i="9"/>
  <c r="F75" i="9"/>
  <c r="G75" i="9"/>
  <c r="H75" i="9"/>
  <c r="R75" i="9" s="1"/>
  <c r="I75" i="9"/>
  <c r="Q75" i="9" s="1"/>
  <c r="J75" i="9"/>
  <c r="K75" i="9"/>
  <c r="L75" i="9"/>
  <c r="M75" i="9"/>
  <c r="N75" i="9"/>
  <c r="O75" i="9"/>
  <c r="P75" i="9"/>
  <c r="A79" i="9"/>
  <c r="B82" i="9"/>
  <c r="C82" i="9"/>
  <c r="D82" i="9"/>
  <c r="F82" i="9"/>
  <c r="G82" i="9"/>
  <c r="H82" i="9"/>
  <c r="I82" i="9"/>
  <c r="J82" i="9"/>
  <c r="K82" i="9"/>
  <c r="L82" i="9"/>
  <c r="M82" i="9"/>
  <c r="E83" i="9"/>
  <c r="E82" i="9" s="1"/>
  <c r="E84" i="9"/>
  <c r="E85" i="9"/>
  <c r="E86" i="9"/>
  <c r="B87" i="9"/>
  <c r="C87" i="9"/>
  <c r="D87" i="9"/>
  <c r="F87" i="9"/>
  <c r="F115" i="9" s="1"/>
  <c r="G87" i="9"/>
  <c r="G115" i="9" s="1"/>
  <c r="H87" i="9"/>
  <c r="I87" i="9"/>
  <c r="J87" i="9"/>
  <c r="J114" i="9" s="1"/>
  <c r="K87" i="9"/>
  <c r="L87" i="9"/>
  <c r="M87" i="9"/>
  <c r="M115" i="9" s="1"/>
  <c r="S115" i="9" s="1"/>
  <c r="N87" i="9"/>
  <c r="O87" i="9"/>
  <c r="E88" i="9"/>
  <c r="E87" i="9" s="1"/>
  <c r="E115" i="9" s="1"/>
  <c r="P88" i="9"/>
  <c r="P87" i="9" s="1"/>
  <c r="Q88" i="9"/>
  <c r="R88" i="9"/>
  <c r="S88" i="9"/>
  <c r="E89" i="9"/>
  <c r="P89" i="9"/>
  <c r="Q89" i="9"/>
  <c r="R89" i="9"/>
  <c r="S89" i="9"/>
  <c r="T89" i="9"/>
  <c r="U89" i="9"/>
  <c r="E90" i="9"/>
  <c r="T90" i="9" s="1"/>
  <c r="P90" i="9"/>
  <c r="Q90" i="9"/>
  <c r="R90" i="9"/>
  <c r="S90" i="9"/>
  <c r="S87" i="9" s="1"/>
  <c r="E91" i="9"/>
  <c r="T91" i="9" s="1"/>
  <c r="P91" i="9"/>
  <c r="Q91" i="9"/>
  <c r="Q87" i="9" s="1"/>
  <c r="R91" i="9"/>
  <c r="S91" i="9"/>
  <c r="E92" i="9"/>
  <c r="P92" i="9"/>
  <c r="Q92" i="9"/>
  <c r="R92" i="9"/>
  <c r="S92" i="9"/>
  <c r="T92" i="9"/>
  <c r="U92" i="9"/>
  <c r="E93" i="9"/>
  <c r="P93" i="9"/>
  <c r="Q93" i="9"/>
  <c r="R93" i="9"/>
  <c r="S93" i="9"/>
  <c r="T93" i="9"/>
  <c r="U93" i="9"/>
  <c r="E94" i="9"/>
  <c r="U94" i="9" s="1"/>
  <c r="P94" i="9"/>
  <c r="Q94" i="9"/>
  <c r="R94" i="9"/>
  <c r="R87" i="9" s="1"/>
  <c r="S94" i="9"/>
  <c r="E95" i="9"/>
  <c r="P95" i="9"/>
  <c r="Q95" i="9"/>
  <c r="R95" i="9"/>
  <c r="S95" i="9"/>
  <c r="T95" i="9"/>
  <c r="U95" i="9"/>
  <c r="E96" i="9"/>
  <c r="P96" i="9"/>
  <c r="Q96" i="9"/>
  <c r="R96" i="9"/>
  <c r="S96" i="9"/>
  <c r="T96" i="9"/>
  <c r="U96" i="9"/>
  <c r="B97" i="9"/>
  <c r="B114" i="9" s="1"/>
  <c r="C97" i="9"/>
  <c r="C114" i="9" s="1"/>
  <c r="D97" i="9"/>
  <c r="D114" i="9" s="1"/>
  <c r="F97" i="9"/>
  <c r="F114" i="9" s="1"/>
  <c r="G97" i="9"/>
  <c r="H97" i="9"/>
  <c r="I97" i="9"/>
  <c r="J97" i="9"/>
  <c r="K97" i="9"/>
  <c r="L97" i="9"/>
  <c r="M97" i="9"/>
  <c r="R97" i="9"/>
  <c r="S97" i="9"/>
  <c r="E98" i="9"/>
  <c r="R98" i="9"/>
  <c r="S98" i="9"/>
  <c r="T98" i="9"/>
  <c r="U98" i="9"/>
  <c r="E99" i="9"/>
  <c r="T99" i="9" s="1"/>
  <c r="R99" i="9"/>
  <c r="S99" i="9"/>
  <c r="U99" i="9"/>
  <c r="E100" i="9"/>
  <c r="T100" i="9" s="1"/>
  <c r="R100" i="9"/>
  <c r="S100" i="9"/>
  <c r="E101" i="9"/>
  <c r="R101" i="9"/>
  <c r="S101" i="9"/>
  <c r="T101" i="9"/>
  <c r="U101" i="9"/>
  <c r="E102" i="9"/>
  <c r="R102" i="9"/>
  <c r="S102" i="9"/>
  <c r="T102" i="9"/>
  <c r="U102" i="9"/>
  <c r="E103" i="9"/>
  <c r="T103" i="9" s="1"/>
  <c r="R103" i="9"/>
  <c r="S103" i="9"/>
  <c r="E104" i="9"/>
  <c r="T104" i="9" s="1"/>
  <c r="R104" i="9"/>
  <c r="S104" i="9"/>
  <c r="E105" i="9"/>
  <c r="R105" i="9"/>
  <c r="S105" i="9"/>
  <c r="T105" i="9"/>
  <c r="U105" i="9"/>
  <c r="E106" i="9"/>
  <c r="R106" i="9"/>
  <c r="S106" i="9"/>
  <c r="T106" i="9"/>
  <c r="U106" i="9"/>
  <c r="E107" i="9"/>
  <c r="R107" i="9"/>
  <c r="S107" i="9"/>
  <c r="T107" i="9"/>
  <c r="U107" i="9"/>
  <c r="E108" i="9"/>
  <c r="R108" i="9"/>
  <c r="S108" i="9"/>
  <c r="T108" i="9"/>
  <c r="U108" i="9"/>
  <c r="E109" i="9"/>
  <c r="R109" i="9"/>
  <c r="S109" i="9"/>
  <c r="T109" i="9"/>
  <c r="U109" i="9"/>
  <c r="E110" i="9"/>
  <c r="R110" i="9"/>
  <c r="S110" i="9"/>
  <c r="T110" i="9"/>
  <c r="U110" i="9"/>
  <c r="E111" i="9"/>
  <c r="R111" i="9"/>
  <c r="S111" i="9"/>
  <c r="T111" i="9"/>
  <c r="U111" i="9"/>
  <c r="E112" i="9"/>
  <c r="T112" i="9" s="1"/>
  <c r="R112" i="9"/>
  <c r="S112" i="9"/>
  <c r="R113" i="9"/>
  <c r="S113" i="9"/>
  <c r="T113" i="9"/>
  <c r="U113" i="9"/>
  <c r="G114" i="9"/>
  <c r="H114" i="9"/>
  <c r="I114" i="9"/>
  <c r="K114" i="9"/>
  <c r="L114" i="9"/>
  <c r="M114" i="9"/>
  <c r="N114" i="9"/>
  <c r="O114" i="9"/>
  <c r="R114" i="9"/>
  <c r="S114" i="9"/>
  <c r="B115" i="9"/>
  <c r="C115" i="9"/>
  <c r="D115" i="9"/>
  <c r="H115" i="9"/>
  <c r="I115" i="9"/>
  <c r="J115" i="9"/>
  <c r="K115" i="9"/>
  <c r="L115" i="9"/>
  <c r="N115" i="9"/>
  <c r="O115" i="9"/>
  <c r="R115" i="9"/>
  <c r="U114" i="10" l="1"/>
  <c r="T114" i="10"/>
  <c r="T115" i="10"/>
  <c r="U115" i="10"/>
  <c r="Q115" i="9"/>
  <c r="Q114" i="9"/>
  <c r="T35" i="9"/>
  <c r="U35" i="9"/>
  <c r="P115" i="9"/>
  <c r="P114" i="9"/>
  <c r="T115" i="9"/>
  <c r="U115" i="9"/>
  <c r="U75" i="9"/>
  <c r="T61" i="9"/>
  <c r="U61" i="9"/>
  <c r="T26" i="9"/>
  <c r="U112" i="9"/>
  <c r="U60" i="9"/>
  <c r="U45" i="9"/>
  <c r="U14" i="9"/>
  <c r="T11" i="9"/>
  <c r="U87" i="9"/>
  <c r="U103" i="9"/>
  <c r="U90" i="9"/>
  <c r="T87" i="9"/>
  <c r="U48" i="9"/>
  <c r="T45" i="9"/>
  <c r="U69" i="9"/>
  <c r="T69" i="9"/>
  <c r="S73" i="9"/>
  <c r="R73" i="9"/>
  <c r="R26" i="9"/>
  <c r="Q26" i="9"/>
  <c r="U26" i="9" s="1"/>
  <c r="S17" i="9"/>
  <c r="U17" i="9"/>
  <c r="U12" i="9"/>
  <c r="U46" i="9"/>
  <c r="T75" i="9"/>
  <c r="Q74" i="9"/>
  <c r="U49" i="9"/>
  <c r="R42" i="9"/>
  <c r="U104" i="9"/>
  <c r="T94" i="9"/>
  <c r="T68" i="9"/>
  <c r="T52" i="9"/>
  <c r="Q42" i="9"/>
  <c r="U42" i="9" s="1"/>
  <c r="U40" i="9"/>
  <c r="T37" i="9"/>
  <c r="T29" i="9"/>
  <c r="E97" i="9"/>
  <c r="U67" i="9"/>
  <c r="U58" i="9"/>
  <c r="U88" i="9"/>
  <c r="R74" i="9"/>
  <c r="T42" i="9"/>
  <c r="U15" i="9"/>
  <c r="U100" i="9"/>
  <c r="U91" i="9"/>
  <c r="T88" i="9"/>
  <c r="S75" i="9"/>
  <c r="E9" i="8"/>
  <c r="P9" i="8"/>
  <c r="Q9" i="8"/>
  <c r="R9" i="8"/>
  <c r="S9" i="8"/>
  <c r="T9" i="8"/>
  <c r="U9" i="8"/>
  <c r="E10" i="8"/>
  <c r="T75" i="8" s="1"/>
  <c r="P10" i="8"/>
  <c r="Q10" i="8"/>
  <c r="R10" i="8"/>
  <c r="S10" i="8"/>
  <c r="U10" i="8"/>
  <c r="E11" i="8"/>
  <c r="T17" i="8" s="1"/>
  <c r="P11" i="8"/>
  <c r="Q11" i="8"/>
  <c r="R11" i="8"/>
  <c r="S11" i="8"/>
  <c r="E12" i="8"/>
  <c r="U12" i="8" s="1"/>
  <c r="P12" i="8"/>
  <c r="Q12" i="8"/>
  <c r="R12" i="8"/>
  <c r="S12" i="8"/>
  <c r="E13" i="8"/>
  <c r="T13" i="8" s="1"/>
  <c r="P13" i="8"/>
  <c r="Q13" i="8"/>
  <c r="R13" i="8"/>
  <c r="S13" i="8"/>
  <c r="E14" i="8"/>
  <c r="T14" i="8" s="1"/>
  <c r="P14" i="8"/>
  <c r="Q14" i="8"/>
  <c r="R14" i="8"/>
  <c r="S14" i="8"/>
  <c r="E15" i="8"/>
  <c r="T15" i="8" s="1"/>
  <c r="P15" i="8"/>
  <c r="Q15" i="8"/>
  <c r="R15" i="8"/>
  <c r="S15" i="8"/>
  <c r="E16" i="8"/>
  <c r="U16" i="8" s="1"/>
  <c r="P16" i="8"/>
  <c r="Q16" i="8"/>
  <c r="R16" i="8"/>
  <c r="S16" i="8"/>
  <c r="B17" i="8"/>
  <c r="C17" i="8"/>
  <c r="E17" i="8"/>
  <c r="F17" i="8"/>
  <c r="G17" i="8"/>
  <c r="H17" i="8"/>
  <c r="P17" i="8" s="1"/>
  <c r="I17" i="8"/>
  <c r="J17" i="8"/>
  <c r="R17" i="8" s="1"/>
  <c r="K17" i="8"/>
  <c r="Q17" i="8" s="1"/>
  <c r="L17" i="8"/>
  <c r="M17" i="8"/>
  <c r="N17" i="8"/>
  <c r="O17" i="8"/>
  <c r="E19" i="8"/>
  <c r="P19" i="8"/>
  <c r="Q19" i="8"/>
  <c r="R19" i="8"/>
  <c r="S19" i="8"/>
  <c r="T19" i="8"/>
  <c r="U19" i="8"/>
  <c r="E20" i="8"/>
  <c r="U20" i="8" s="1"/>
  <c r="P20" i="8"/>
  <c r="Q20" i="8"/>
  <c r="R20" i="8"/>
  <c r="S20" i="8"/>
  <c r="E21" i="8"/>
  <c r="P21" i="8"/>
  <c r="Q21" i="8"/>
  <c r="R21" i="8"/>
  <c r="S21" i="8"/>
  <c r="T21" i="8"/>
  <c r="U21" i="8"/>
  <c r="E22" i="8"/>
  <c r="P22" i="8"/>
  <c r="Q22" i="8"/>
  <c r="R22" i="8"/>
  <c r="S22" i="8"/>
  <c r="T22" i="8"/>
  <c r="U22" i="8"/>
  <c r="E23" i="8"/>
  <c r="T23" i="8" s="1"/>
  <c r="P23" i="8"/>
  <c r="Q23" i="8"/>
  <c r="R23" i="8"/>
  <c r="S23" i="8"/>
  <c r="U23" i="8"/>
  <c r="E24" i="8"/>
  <c r="P24" i="8"/>
  <c r="Q24" i="8"/>
  <c r="R24" i="8"/>
  <c r="S24" i="8"/>
  <c r="T24" i="8"/>
  <c r="U24" i="8"/>
  <c r="E25" i="8"/>
  <c r="T25" i="8" s="1"/>
  <c r="P25" i="8"/>
  <c r="Q25" i="8"/>
  <c r="R25" i="8"/>
  <c r="S25" i="8"/>
  <c r="U25" i="8"/>
  <c r="B26" i="8"/>
  <c r="C26" i="8"/>
  <c r="E26" i="8"/>
  <c r="T26" i="8" s="1"/>
  <c r="F26" i="8"/>
  <c r="G26" i="8"/>
  <c r="H26" i="8"/>
  <c r="P26" i="8" s="1"/>
  <c r="I26" i="8"/>
  <c r="Q26" i="8" s="1"/>
  <c r="J26" i="8"/>
  <c r="K26" i="8"/>
  <c r="L26" i="8"/>
  <c r="M26" i="8"/>
  <c r="N26" i="8"/>
  <c r="O26" i="8"/>
  <c r="R26" i="8"/>
  <c r="E28" i="8"/>
  <c r="P28" i="8"/>
  <c r="Q28" i="8"/>
  <c r="R28" i="8"/>
  <c r="S28" i="8"/>
  <c r="T28" i="8"/>
  <c r="U28" i="8"/>
  <c r="E29" i="8"/>
  <c r="T29" i="8" s="1"/>
  <c r="P29" i="8"/>
  <c r="Q29" i="8"/>
  <c r="R29" i="8"/>
  <c r="S29" i="8"/>
  <c r="E30" i="8"/>
  <c r="T30" i="8" s="1"/>
  <c r="P30" i="8"/>
  <c r="Q30" i="8"/>
  <c r="R30" i="8"/>
  <c r="S30" i="8"/>
  <c r="E31" i="8"/>
  <c r="P31" i="8"/>
  <c r="Q31" i="8"/>
  <c r="R31" i="8"/>
  <c r="S31" i="8"/>
  <c r="T31" i="8"/>
  <c r="U31" i="8"/>
  <c r="B32" i="8"/>
  <c r="C32" i="8"/>
  <c r="E32" i="8"/>
  <c r="F32" i="8"/>
  <c r="G32" i="8"/>
  <c r="H32" i="8"/>
  <c r="P32" i="8" s="1"/>
  <c r="T32" i="8" s="1"/>
  <c r="I32" i="8"/>
  <c r="J32" i="8"/>
  <c r="K32" i="8"/>
  <c r="Q32" i="8" s="1"/>
  <c r="U32" i="8" s="1"/>
  <c r="L32" i="8"/>
  <c r="M32" i="8"/>
  <c r="N32" i="8"/>
  <c r="O32" i="8"/>
  <c r="S32" i="8"/>
  <c r="E34" i="8"/>
  <c r="T34" i="8" s="1"/>
  <c r="P34" i="8"/>
  <c r="Q34" i="8"/>
  <c r="R34" i="8"/>
  <c r="S34" i="8"/>
  <c r="B35" i="8"/>
  <c r="E35" i="8" s="1"/>
  <c r="C35" i="8"/>
  <c r="F35" i="8"/>
  <c r="G35" i="8"/>
  <c r="H35" i="8"/>
  <c r="I35" i="8"/>
  <c r="J35" i="8"/>
  <c r="P35" i="8" s="1"/>
  <c r="K35" i="8"/>
  <c r="L35" i="8"/>
  <c r="M35" i="8"/>
  <c r="N35" i="8"/>
  <c r="O35" i="8"/>
  <c r="Q35" i="8"/>
  <c r="R35" i="8"/>
  <c r="S35" i="8"/>
  <c r="E37" i="8"/>
  <c r="T37" i="8" s="1"/>
  <c r="P37" i="8"/>
  <c r="Q37" i="8"/>
  <c r="R37" i="8"/>
  <c r="S37" i="8"/>
  <c r="E38" i="8"/>
  <c r="T38" i="8" s="1"/>
  <c r="P38" i="8"/>
  <c r="Q38" i="8"/>
  <c r="R38" i="8"/>
  <c r="S38" i="8"/>
  <c r="E39" i="8"/>
  <c r="P39" i="8"/>
  <c r="Q39" i="8"/>
  <c r="R39" i="8"/>
  <c r="S39" i="8"/>
  <c r="T39" i="8"/>
  <c r="U39" i="8"/>
  <c r="E40" i="8"/>
  <c r="T40" i="8" s="1"/>
  <c r="P40" i="8"/>
  <c r="Q40" i="8"/>
  <c r="R40" i="8"/>
  <c r="S40" i="8"/>
  <c r="E41" i="8"/>
  <c r="U41" i="8" s="1"/>
  <c r="P41" i="8"/>
  <c r="Q41" i="8"/>
  <c r="R41" i="8"/>
  <c r="S41" i="8"/>
  <c r="T41" i="8"/>
  <c r="B42" i="8"/>
  <c r="C42" i="8"/>
  <c r="E42" i="8"/>
  <c r="F42" i="8"/>
  <c r="G42" i="8"/>
  <c r="H42" i="8"/>
  <c r="P42" i="8" s="1"/>
  <c r="I42" i="8"/>
  <c r="Q42" i="8" s="1"/>
  <c r="J42" i="8"/>
  <c r="K42" i="8"/>
  <c r="L42" i="8"/>
  <c r="M42" i="8"/>
  <c r="N42" i="8"/>
  <c r="O42" i="8"/>
  <c r="E44" i="8"/>
  <c r="T44" i="8" s="1"/>
  <c r="P44" i="8"/>
  <c r="Q44" i="8"/>
  <c r="R44" i="8"/>
  <c r="S44" i="8"/>
  <c r="E45" i="8"/>
  <c r="T55" i="8" s="1"/>
  <c r="P45" i="8"/>
  <c r="Q45" i="8"/>
  <c r="R45" i="8"/>
  <c r="S45" i="8"/>
  <c r="E46" i="8"/>
  <c r="T46" i="8" s="1"/>
  <c r="P46" i="8"/>
  <c r="Q46" i="8"/>
  <c r="R46" i="8"/>
  <c r="S46" i="8"/>
  <c r="E47" i="8"/>
  <c r="T47" i="8" s="1"/>
  <c r="P47" i="8"/>
  <c r="Q47" i="8"/>
  <c r="R47" i="8"/>
  <c r="S47" i="8"/>
  <c r="E48" i="8"/>
  <c r="T48" i="8" s="1"/>
  <c r="P48" i="8"/>
  <c r="Q48" i="8"/>
  <c r="R48" i="8"/>
  <c r="S48" i="8"/>
  <c r="E49" i="8"/>
  <c r="T49" i="8" s="1"/>
  <c r="P49" i="8"/>
  <c r="Q49" i="8"/>
  <c r="R49" i="8"/>
  <c r="S49" i="8"/>
  <c r="E50" i="8"/>
  <c r="T50" i="8" s="1"/>
  <c r="P50" i="8"/>
  <c r="Q50" i="8"/>
  <c r="R50" i="8"/>
  <c r="S50" i="8"/>
  <c r="E51" i="8"/>
  <c r="P51" i="8"/>
  <c r="Q51" i="8"/>
  <c r="R51" i="8"/>
  <c r="S51" i="8"/>
  <c r="T51" i="8"/>
  <c r="U51" i="8"/>
  <c r="E52" i="8"/>
  <c r="T52" i="8" s="1"/>
  <c r="P52" i="8"/>
  <c r="Q52" i="8"/>
  <c r="R52" i="8"/>
  <c r="S52" i="8"/>
  <c r="E53" i="8"/>
  <c r="T53" i="8" s="1"/>
  <c r="P53" i="8"/>
  <c r="Q53" i="8"/>
  <c r="R53" i="8"/>
  <c r="S53" i="8"/>
  <c r="E54" i="8"/>
  <c r="P54" i="8"/>
  <c r="Q54" i="8"/>
  <c r="R54" i="8"/>
  <c r="S54" i="8"/>
  <c r="T54" i="8"/>
  <c r="U54" i="8"/>
  <c r="B55" i="8"/>
  <c r="E55" i="8" s="1"/>
  <c r="C55" i="8"/>
  <c r="F55" i="8"/>
  <c r="G55" i="8"/>
  <c r="H55" i="8"/>
  <c r="P55" i="8" s="1"/>
  <c r="I55" i="8"/>
  <c r="J55" i="8"/>
  <c r="K55" i="8"/>
  <c r="Q55" i="8" s="1"/>
  <c r="U55" i="8" s="1"/>
  <c r="L55" i="8"/>
  <c r="M55" i="8"/>
  <c r="N55" i="8"/>
  <c r="O55" i="8"/>
  <c r="S55" i="8"/>
  <c r="E57" i="8"/>
  <c r="U57" i="8" s="1"/>
  <c r="P57" i="8"/>
  <c r="Q57" i="8"/>
  <c r="R57" i="8"/>
  <c r="S57" i="8"/>
  <c r="E58" i="8"/>
  <c r="U58" i="8" s="1"/>
  <c r="P58" i="8"/>
  <c r="Q58" i="8"/>
  <c r="R58" i="8"/>
  <c r="S58" i="8"/>
  <c r="E59" i="8"/>
  <c r="T59" i="8" s="1"/>
  <c r="P59" i="8"/>
  <c r="Q59" i="8"/>
  <c r="R59" i="8"/>
  <c r="S59" i="8"/>
  <c r="E60" i="8"/>
  <c r="T60" i="8" s="1"/>
  <c r="P60" i="8"/>
  <c r="Q60" i="8"/>
  <c r="R60" i="8"/>
  <c r="S60" i="8"/>
  <c r="B61" i="8"/>
  <c r="E61" i="8" s="1"/>
  <c r="C61" i="8"/>
  <c r="H61" i="8"/>
  <c r="I61" i="8"/>
  <c r="Q61" i="8" s="1"/>
  <c r="J61" i="8"/>
  <c r="P61" i="8" s="1"/>
  <c r="K61" i="8"/>
  <c r="L61" i="8"/>
  <c r="M61" i="8"/>
  <c r="N61" i="8"/>
  <c r="O61" i="8"/>
  <c r="R61" i="8"/>
  <c r="S61" i="8"/>
  <c r="E63" i="8"/>
  <c r="T68" i="8" s="1"/>
  <c r="P63" i="8"/>
  <c r="Q63" i="8"/>
  <c r="R63" i="8"/>
  <c r="S63" i="8"/>
  <c r="U63" i="8"/>
  <c r="E64" i="8"/>
  <c r="P64" i="8"/>
  <c r="Q64" i="8"/>
  <c r="R64" i="8"/>
  <c r="S64" i="8"/>
  <c r="T64" i="8"/>
  <c r="U64" i="8"/>
  <c r="E65" i="8"/>
  <c r="T65" i="8" s="1"/>
  <c r="P65" i="8"/>
  <c r="Q65" i="8"/>
  <c r="R65" i="8"/>
  <c r="S65" i="8"/>
  <c r="U65" i="8"/>
  <c r="E66" i="8"/>
  <c r="T66" i="8" s="1"/>
  <c r="P66" i="8"/>
  <c r="Q66" i="8"/>
  <c r="R66" i="8"/>
  <c r="S66" i="8"/>
  <c r="E67" i="8"/>
  <c r="U67" i="8" s="1"/>
  <c r="P67" i="8"/>
  <c r="Q67" i="8"/>
  <c r="R67" i="8"/>
  <c r="S67" i="8"/>
  <c r="B68" i="8"/>
  <c r="E68" i="8" s="1"/>
  <c r="C68" i="8"/>
  <c r="F68" i="8"/>
  <c r="G68" i="8"/>
  <c r="H68" i="8"/>
  <c r="I68" i="8"/>
  <c r="S68" i="8" s="1"/>
  <c r="J68" i="8"/>
  <c r="P68" i="8" s="1"/>
  <c r="K68" i="8"/>
  <c r="Q68" i="8" s="1"/>
  <c r="L68" i="8"/>
  <c r="M68" i="8"/>
  <c r="N68" i="8"/>
  <c r="O68" i="8"/>
  <c r="R68" i="8"/>
  <c r="B69" i="8"/>
  <c r="C69" i="8"/>
  <c r="E69" i="8"/>
  <c r="F69" i="8"/>
  <c r="G69" i="8"/>
  <c r="H69" i="8"/>
  <c r="I69" i="8"/>
  <c r="J69" i="8"/>
  <c r="K69" i="8"/>
  <c r="L69" i="8"/>
  <c r="M69" i="8"/>
  <c r="Q69" i="8" s="1"/>
  <c r="U69" i="8" s="1"/>
  <c r="N69" i="8"/>
  <c r="O69" i="8"/>
  <c r="P69" i="8"/>
  <c r="R69" i="8"/>
  <c r="S69" i="8"/>
  <c r="E71" i="8"/>
  <c r="T73" i="8" s="1"/>
  <c r="P71" i="8"/>
  <c r="Q71" i="8"/>
  <c r="R71" i="8"/>
  <c r="S71" i="8"/>
  <c r="T71" i="8"/>
  <c r="U71" i="8"/>
  <c r="E72" i="8"/>
  <c r="T72" i="8" s="1"/>
  <c r="P72" i="8"/>
  <c r="Q72" i="8"/>
  <c r="R72" i="8"/>
  <c r="S72" i="8"/>
  <c r="U72" i="8"/>
  <c r="B73" i="8"/>
  <c r="C73" i="8"/>
  <c r="E73" i="8"/>
  <c r="F73" i="8"/>
  <c r="G73" i="8"/>
  <c r="H73" i="8"/>
  <c r="P73" i="8" s="1"/>
  <c r="I73" i="8"/>
  <c r="Q73" i="8" s="1"/>
  <c r="J73" i="8"/>
  <c r="R73" i="8" s="1"/>
  <c r="K73" i="8"/>
  <c r="L73" i="8"/>
  <c r="M73" i="8"/>
  <c r="N73" i="8"/>
  <c r="O73" i="8"/>
  <c r="B74" i="8"/>
  <c r="C74" i="8"/>
  <c r="E74" i="8"/>
  <c r="F74" i="8"/>
  <c r="G74" i="8"/>
  <c r="H74" i="8"/>
  <c r="P74" i="8" s="1"/>
  <c r="I74" i="8"/>
  <c r="Q74" i="8" s="1"/>
  <c r="J74" i="8"/>
  <c r="K74" i="8"/>
  <c r="L74" i="8"/>
  <c r="M74" i="8"/>
  <c r="N74" i="8"/>
  <c r="O74" i="8"/>
  <c r="T74" i="8"/>
  <c r="U74" i="8"/>
  <c r="B75" i="8"/>
  <c r="E75" i="8" s="1"/>
  <c r="C75" i="8"/>
  <c r="F75" i="8"/>
  <c r="G75" i="8"/>
  <c r="H75" i="8"/>
  <c r="R75" i="8" s="1"/>
  <c r="I75" i="8"/>
  <c r="Q75" i="8" s="1"/>
  <c r="J75" i="8"/>
  <c r="K75" i="8"/>
  <c r="L75" i="8"/>
  <c r="M75" i="8"/>
  <c r="N75" i="8"/>
  <c r="O75" i="8"/>
  <c r="P75" i="8"/>
  <c r="A79" i="8"/>
  <c r="B82" i="8"/>
  <c r="C82" i="8"/>
  <c r="D82" i="8"/>
  <c r="F82" i="8"/>
  <c r="G82" i="8"/>
  <c r="H82" i="8"/>
  <c r="I82" i="8"/>
  <c r="J82" i="8"/>
  <c r="K82" i="8"/>
  <c r="L82" i="8"/>
  <c r="M82" i="8"/>
  <c r="E83" i="8"/>
  <c r="E82" i="8" s="1"/>
  <c r="E84" i="8"/>
  <c r="E85" i="8"/>
  <c r="E86" i="8"/>
  <c r="B87" i="8"/>
  <c r="C87" i="8"/>
  <c r="D87" i="8"/>
  <c r="F87" i="8"/>
  <c r="F115" i="8" s="1"/>
  <c r="G87" i="8"/>
  <c r="G115" i="8" s="1"/>
  <c r="H87" i="8"/>
  <c r="H114" i="8" s="1"/>
  <c r="I87" i="8"/>
  <c r="I114" i="8" s="1"/>
  <c r="J87" i="8"/>
  <c r="K87" i="8"/>
  <c r="L87" i="8"/>
  <c r="M87" i="8"/>
  <c r="N87" i="8"/>
  <c r="O87" i="8"/>
  <c r="E88" i="8"/>
  <c r="E87" i="8" s="1"/>
  <c r="E115" i="8" s="1"/>
  <c r="P88" i="8"/>
  <c r="P87" i="8" s="1"/>
  <c r="Q88" i="8"/>
  <c r="R88" i="8"/>
  <c r="S88" i="8"/>
  <c r="E89" i="8"/>
  <c r="U89" i="8" s="1"/>
  <c r="P89" i="8"/>
  <c r="Q89" i="8"/>
  <c r="R89" i="8"/>
  <c r="S89" i="8"/>
  <c r="E90" i="8"/>
  <c r="U90" i="8" s="1"/>
  <c r="P90" i="8"/>
  <c r="Q90" i="8"/>
  <c r="R90" i="8"/>
  <c r="S90" i="8"/>
  <c r="S87" i="8" s="1"/>
  <c r="T90" i="8"/>
  <c r="E91" i="8"/>
  <c r="T91" i="8" s="1"/>
  <c r="P91" i="8"/>
  <c r="Q91" i="8"/>
  <c r="Q87" i="8" s="1"/>
  <c r="R91" i="8"/>
  <c r="S91" i="8"/>
  <c r="E92" i="8"/>
  <c r="T92" i="8" s="1"/>
  <c r="P92" i="8"/>
  <c r="Q92" i="8"/>
  <c r="R92" i="8"/>
  <c r="S92" i="8"/>
  <c r="E93" i="8"/>
  <c r="P93" i="8"/>
  <c r="Q93" i="8"/>
  <c r="R93" i="8"/>
  <c r="S93" i="8"/>
  <c r="T93" i="8"/>
  <c r="U93" i="8"/>
  <c r="E94" i="8"/>
  <c r="T94" i="8" s="1"/>
  <c r="P94" i="8"/>
  <c r="Q94" i="8"/>
  <c r="R94" i="8"/>
  <c r="R87" i="8" s="1"/>
  <c r="S94" i="8"/>
  <c r="E95" i="8"/>
  <c r="T95" i="8" s="1"/>
  <c r="P95" i="8"/>
  <c r="Q95" i="8"/>
  <c r="R95" i="8"/>
  <c r="S95" i="8"/>
  <c r="E96" i="8"/>
  <c r="P96" i="8"/>
  <c r="Q96" i="8"/>
  <c r="R96" i="8"/>
  <c r="S96" i="8"/>
  <c r="T96" i="8"/>
  <c r="U96" i="8"/>
  <c r="B97" i="8"/>
  <c r="B114" i="8" s="1"/>
  <c r="C97" i="8"/>
  <c r="C114" i="8" s="1"/>
  <c r="D97" i="8"/>
  <c r="D114" i="8" s="1"/>
  <c r="F97" i="8"/>
  <c r="F114" i="8" s="1"/>
  <c r="G97" i="8"/>
  <c r="H97" i="8"/>
  <c r="I97" i="8"/>
  <c r="J97" i="8"/>
  <c r="J114" i="8" s="1"/>
  <c r="K97" i="8"/>
  <c r="L97" i="8"/>
  <c r="M97" i="8"/>
  <c r="S97" i="8" s="1"/>
  <c r="R97" i="8"/>
  <c r="E98" i="8"/>
  <c r="R98" i="8"/>
  <c r="S98" i="8"/>
  <c r="T98" i="8"/>
  <c r="U98" i="8"/>
  <c r="E99" i="8"/>
  <c r="E97" i="8" s="1"/>
  <c r="R99" i="8"/>
  <c r="S99" i="8"/>
  <c r="E100" i="8"/>
  <c r="T100" i="8" s="1"/>
  <c r="R100" i="8"/>
  <c r="S100" i="8"/>
  <c r="E101" i="8"/>
  <c r="U101" i="8" s="1"/>
  <c r="R101" i="8"/>
  <c r="S101" i="8"/>
  <c r="T101" i="8"/>
  <c r="E102" i="8"/>
  <c r="R102" i="8"/>
  <c r="S102" i="8"/>
  <c r="T102" i="8"/>
  <c r="U102" i="8"/>
  <c r="E103" i="8"/>
  <c r="T103" i="8" s="1"/>
  <c r="R103" i="8"/>
  <c r="S103" i="8"/>
  <c r="E104" i="8"/>
  <c r="T104" i="8" s="1"/>
  <c r="R104" i="8"/>
  <c r="S104" i="8"/>
  <c r="E105" i="8"/>
  <c r="R105" i="8"/>
  <c r="S105" i="8"/>
  <c r="T105" i="8"/>
  <c r="U105" i="8"/>
  <c r="E106" i="8"/>
  <c r="T106" i="8" s="1"/>
  <c r="R106" i="8"/>
  <c r="S106" i="8"/>
  <c r="E107" i="8"/>
  <c r="R107" i="8"/>
  <c r="S107" i="8"/>
  <c r="T107" i="8"/>
  <c r="U107" i="8"/>
  <c r="E108" i="8"/>
  <c r="R108" i="8"/>
  <c r="S108" i="8"/>
  <c r="T108" i="8"/>
  <c r="U108" i="8"/>
  <c r="E109" i="8"/>
  <c r="T109" i="8" s="1"/>
  <c r="R109" i="8"/>
  <c r="S109" i="8"/>
  <c r="E110" i="8"/>
  <c r="T110" i="8" s="1"/>
  <c r="R110" i="8"/>
  <c r="S110" i="8"/>
  <c r="E111" i="8"/>
  <c r="R111" i="8"/>
  <c r="S111" i="8"/>
  <c r="T111" i="8"/>
  <c r="U111" i="8"/>
  <c r="E112" i="8"/>
  <c r="T112" i="8" s="1"/>
  <c r="R112" i="8"/>
  <c r="S112" i="8"/>
  <c r="R113" i="8"/>
  <c r="S113" i="8"/>
  <c r="T113" i="8"/>
  <c r="U113" i="8"/>
  <c r="G114" i="8"/>
  <c r="K114" i="8"/>
  <c r="L114" i="8"/>
  <c r="R114" i="8" s="1"/>
  <c r="M114" i="8"/>
  <c r="S114" i="8" s="1"/>
  <c r="N114" i="8"/>
  <c r="O114" i="8"/>
  <c r="B115" i="8"/>
  <c r="C115" i="8"/>
  <c r="D115" i="8"/>
  <c r="H115" i="8"/>
  <c r="I115" i="8"/>
  <c r="J115" i="8"/>
  <c r="K115" i="8"/>
  <c r="L115" i="8"/>
  <c r="M115" i="8"/>
  <c r="N115" i="8"/>
  <c r="O115" i="8"/>
  <c r="R115" i="8"/>
  <c r="S115" i="8"/>
  <c r="E114" i="9" l="1"/>
  <c r="T97" i="9"/>
  <c r="U97" i="9"/>
  <c r="T115" i="8"/>
  <c r="U115" i="8"/>
  <c r="E114" i="8"/>
  <c r="T97" i="8"/>
  <c r="U97" i="8"/>
  <c r="P115" i="8"/>
  <c r="P114" i="8"/>
  <c r="U61" i="8"/>
  <c r="T61" i="8"/>
  <c r="Q115" i="8"/>
  <c r="Q114" i="8"/>
  <c r="T35" i="8"/>
  <c r="U35" i="8"/>
  <c r="U17" i="8"/>
  <c r="U99" i="8"/>
  <c r="T69" i="8"/>
  <c r="U66" i="8"/>
  <c r="T63" i="8"/>
  <c r="U34" i="8"/>
  <c r="U11" i="8"/>
  <c r="U112" i="8"/>
  <c r="T99" i="8"/>
  <c r="U87" i="8"/>
  <c r="U60" i="8"/>
  <c r="T57" i="8"/>
  <c r="U45" i="8"/>
  <c r="U14" i="8"/>
  <c r="T11" i="8"/>
  <c r="U103" i="8"/>
  <c r="T87" i="8"/>
  <c r="U48" i="8"/>
  <c r="T45" i="8"/>
  <c r="T20" i="8"/>
  <c r="T10" i="8"/>
  <c r="U106" i="8"/>
  <c r="U47" i="8"/>
  <c r="U92" i="8"/>
  <c r="T89" i="8"/>
  <c r="U73" i="8"/>
  <c r="R55" i="8"/>
  <c r="U50" i="8"/>
  <c r="R32" i="8"/>
  <c r="U26" i="8"/>
  <c r="T16" i="8"/>
  <c r="U13" i="8"/>
  <c r="U110" i="8"/>
  <c r="U95" i="8"/>
  <c r="U53" i="8"/>
  <c r="U38" i="8"/>
  <c r="U30" i="8"/>
  <c r="U59" i="8"/>
  <c r="U44" i="8"/>
  <c r="S73" i="8"/>
  <c r="S26" i="8"/>
  <c r="S17" i="8"/>
  <c r="R74" i="8"/>
  <c r="T67" i="8"/>
  <c r="T58" i="8"/>
  <c r="U46" i="8"/>
  <c r="T42" i="8"/>
  <c r="U15" i="8"/>
  <c r="T12" i="8"/>
  <c r="S74" i="8"/>
  <c r="U42" i="8"/>
  <c r="U109" i="8"/>
  <c r="U88" i="8"/>
  <c r="U75" i="8"/>
  <c r="U100" i="8"/>
  <c r="U91" i="8"/>
  <c r="T88" i="8"/>
  <c r="U49" i="8"/>
  <c r="S42" i="8"/>
  <c r="U94" i="8"/>
  <c r="S75" i="8"/>
  <c r="U68" i="8"/>
  <c r="U52" i="8"/>
  <c r="R42" i="8"/>
  <c r="U37" i="8"/>
  <c r="U29" i="8"/>
  <c r="U104" i="8"/>
  <c r="U40" i="8"/>
  <c r="E9" i="7"/>
  <c r="P9" i="7"/>
  <c r="Q9" i="7"/>
  <c r="R9" i="7"/>
  <c r="S9" i="7"/>
  <c r="T9" i="7"/>
  <c r="U9" i="7"/>
  <c r="E10" i="7"/>
  <c r="U75" i="7" s="1"/>
  <c r="P10" i="7"/>
  <c r="Q10" i="7"/>
  <c r="R10" i="7"/>
  <c r="S10" i="7"/>
  <c r="E11" i="7"/>
  <c r="T17" i="7" s="1"/>
  <c r="P11" i="7"/>
  <c r="Q11" i="7"/>
  <c r="R11" i="7"/>
  <c r="S11" i="7"/>
  <c r="E12" i="7"/>
  <c r="U12" i="7" s="1"/>
  <c r="P12" i="7"/>
  <c r="Q12" i="7"/>
  <c r="R12" i="7"/>
  <c r="S12" i="7"/>
  <c r="E13" i="7"/>
  <c r="U13" i="7" s="1"/>
  <c r="P13" i="7"/>
  <c r="Q13" i="7"/>
  <c r="R13" i="7"/>
  <c r="S13" i="7"/>
  <c r="E14" i="7"/>
  <c r="T14" i="7" s="1"/>
  <c r="P14" i="7"/>
  <c r="Q14" i="7"/>
  <c r="R14" i="7"/>
  <c r="S14" i="7"/>
  <c r="E15" i="7"/>
  <c r="T15" i="7" s="1"/>
  <c r="P15" i="7"/>
  <c r="Q15" i="7"/>
  <c r="R15" i="7"/>
  <c r="S15" i="7"/>
  <c r="E16" i="7"/>
  <c r="U16" i="7" s="1"/>
  <c r="P16" i="7"/>
  <c r="Q16" i="7"/>
  <c r="R16" i="7"/>
  <c r="S16" i="7"/>
  <c r="B17" i="7"/>
  <c r="C17" i="7"/>
  <c r="E17" i="7"/>
  <c r="F17" i="7"/>
  <c r="G17" i="7"/>
  <c r="H17" i="7"/>
  <c r="P17" i="7" s="1"/>
  <c r="I17" i="7"/>
  <c r="J17" i="7"/>
  <c r="K17" i="7"/>
  <c r="Q17" i="7" s="1"/>
  <c r="L17" i="7"/>
  <c r="M17" i="7"/>
  <c r="N17" i="7"/>
  <c r="O17" i="7"/>
  <c r="R17" i="7"/>
  <c r="S17" i="7"/>
  <c r="E19" i="7"/>
  <c r="P19" i="7"/>
  <c r="Q19" i="7"/>
  <c r="R19" i="7"/>
  <c r="S19" i="7"/>
  <c r="T19" i="7"/>
  <c r="U19" i="7"/>
  <c r="E20" i="7"/>
  <c r="U20" i="7" s="1"/>
  <c r="P20" i="7"/>
  <c r="Q20" i="7"/>
  <c r="R20" i="7"/>
  <c r="S20" i="7"/>
  <c r="E21" i="7"/>
  <c r="P21" i="7"/>
  <c r="Q21" i="7"/>
  <c r="R21" i="7"/>
  <c r="S21" i="7"/>
  <c r="T21" i="7"/>
  <c r="U21" i="7"/>
  <c r="E22" i="7"/>
  <c r="P22" i="7"/>
  <c r="Q22" i="7"/>
  <c r="R22" i="7"/>
  <c r="S22" i="7"/>
  <c r="T22" i="7"/>
  <c r="U22" i="7"/>
  <c r="E23" i="7"/>
  <c r="U23" i="7" s="1"/>
  <c r="P23" i="7"/>
  <c r="Q23" i="7"/>
  <c r="R23" i="7"/>
  <c r="S23" i="7"/>
  <c r="E24" i="7"/>
  <c r="P24" i="7"/>
  <c r="Q24" i="7"/>
  <c r="R24" i="7"/>
  <c r="S24" i="7"/>
  <c r="T24" i="7"/>
  <c r="U24" i="7"/>
  <c r="E25" i="7"/>
  <c r="T25" i="7" s="1"/>
  <c r="P25" i="7"/>
  <c r="Q25" i="7"/>
  <c r="R25" i="7"/>
  <c r="S25" i="7"/>
  <c r="B26" i="7"/>
  <c r="C26" i="7"/>
  <c r="E26" i="7"/>
  <c r="F26" i="7"/>
  <c r="G26" i="7"/>
  <c r="H26" i="7"/>
  <c r="I26" i="7"/>
  <c r="S26" i="7" s="1"/>
  <c r="J26" i="7"/>
  <c r="P26" i="7" s="1"/>
  <c r="K26" i="7"/>
  <c r="L26" i="7"/>
  <c r="M26" i="7"/>
  <c r="N26" i="7"/>
  <c r="O26" i="7"/>
  <c r="Q26" i="7"/>
  <c r="R26" i="7"/>
  <c r="E28" i="7"/>
  <c r="U28" i="7" s="1"/>
  <c r="P28" i="7"/>
  <c r="Q28" i="7"/>
  <c r="R28" i="7"/>
  <c r="S28" i="7"/>
  <c r="T28" i="7"/>
  <c r="E29" i="7"/>
  <c r="T29" i="7" s="1"/>
  <c r="P29" i="7"/>
  <c r="Q29" i="7"/>
  <c r="R29" i="7"/>
  <c r="S29" i="7"/>
  <c r="E30" i="7"/>
  <c r="T30" i="7" s="1"/>
  <c r="P30" i="7"/>
  <c r="Q30" i="7"/>
  <c r="R30" i="7"/>
  <c r="S30" i="7"/>
  <c r="E31" i="7"/>
  <c r="P31" i="7"/>
  <c r="Q31" i="7"/>
  <c r="R31" i="7"/>
  <c r="S31" i="7"/>
  <c r="T31" i="7"/>
  <c r="U31" i="7"/>
  <c r="B32" i="7"/>
  <c r="C32" i="7"/>
  <c r="E32" i="7"/>
  <c r="F32" i="7"/>
  <c r="G32" i="7"/>
  <c r="H32" i="7"/>
  <c r="P32" i="7" s="1"/>
  <c r="T32" i="7" s="1"/>
  <c r="I32" i="7"/>
  <c r="J32" i="7"/>
  <c r="K32" i="7"/>
  <c r="Q32" i="7" s="1"/>
  <c r="U32" i="7" s="1"/>
  <c r="L32" i="7"/>
  <c r="M32" i="7"/>
  <c r="N32" i="7"/>
  <c r="O32" i="7"/>
  <c r="S32" i="7"/>
  <c r="E34" i="7"/>
  <c r="T34" i="7" s="1"/>
  <c r="P34" i="7"/>
  <c r="Q34" i="7"/>
  <c r="R34" i="7"/>
  <c r="S34" i="7"/>
  <c r="B35" i="7"/>
  <c r="E35" i="7" s="1"/>
  <c r="C35" i="7"/>
  <c r="F35" i="7"/>
  <c r="G35" i="7"/>
  <c r="H35" i="7"/>
  <c r="I35" i="7"/>
  <c r="J35" i="7"/>
  <c r="P35" i="7" s="1"/>
  <c r="K35" i="7"/>
  <c r="Q35" i="7" s="1"/>
  <c r="L35" i="7"/>
  <c r="M35" i="7"/>
  <c r="N35" i="7"/>
  <c r="O35" i="7"/>
  <c r="R35" i="7"/>
  <c r="S35" i="7"/>
  <c r="E37" i="7"/>
  <c r="T37" i="7" s="1"/>
  <c r="P37" i="7"/>
  <c r="Q37" i="7"/>
  <c r="R37" i="7"/>
  <c r="S37" i="7"/>
  <c r="E38" i="7"/>
  <c r="T38" i="7" s="1"/>
  <c r="P38" i="7"/>
  <c r="Q38" i="7"/>
  <c r="R38" i="7"/>
  <c r="S38" i="7"/>
  <c r="E39" i="7"/>
  <c r="P39" i="7"/>
  <c r="Q39" i="7"/>
  <c r="R39" i="7"/>
  <c r="S39" i="7"/>
  <c r="T39" i="7"/>
  <c r="U39" i="7"/>
  <c r="E40" i="7"/>
  <c r="T40" i="7" s="1"/>
  <c r="P40" i="7"/>
  <c r="Q40" i="7"/>
  <c r="R40" i="7"/>
  <c r="S40" i="7"/>
  <c r="E41" i="7"/>
  <c r="P41" i="7"/>
  <c r="Q41" i="7"/>
  <c r="R41" i="7"/>
  <c r="S41" i="7"/>
  <c r="T41" i="7"/>
  <c r="U41" i="7"/>
  <c r="B42" i="7"/>
  <c r="C42" i="7"/>
  <c r="E42" i="7"/>
  <c r="F42" i="7"/>
  <c r="G42" i="7"/>
  <c r="H42" i="7"/>
  <c r="P42" i="7" s="1"/>
  <c r="T42" i="7" s="1"/>
  <c r="I42" i="7"/>
  <c r="Q42" i="7" s="1"/>
  <c r="U42" i="7" s="1"/>
  <c r="J42" i="7"/>
  <c r="K42" i="7"/>
  <c r="L42" i="7"/>
  <c r="M42" i="7"/>
  <c r="N42" i="7"/>
  <c r="O42" i="7"/>
  <c r="E44" i="7"/>
  <c r="T44" i="7" s="1"/>
  <c r="P44" i="7"/>
  <c r="Q44" i="7"/>
  <c r="R44" i="7"/>
  <c r="S44" i="7"/>
  <c r="E45" i="7"/>
  <c r="T55" i="7" s="1"/>
  <c r="P45" i="7"/>
  <c r="Q45" i="7"/>
  <c r="R45" i="7"/>
  <c r="S45" i="7"/>
  <c r="E46" i="7"/>
  <c r="T46" i="7" s="1"/>
  <c r="P46" i="7"/>
  <c r="Q46" i="7"/>
  <c r="R46" i="7"/>
  <c r="S46" i="7"/>
  <c r="E47" i="7"/>
  <c r="U47" i="7" s="1"/>
  <c r="P47" i="7"/>
  <c r="Q47" i="7"/>
  <c r="R47" i="7"/>
  <c r="S47" i="7"/>
  <c r="E48" i="7"/>
  <c r="T48" i="7" s="1"/>
  <c r="P48" i="7"/>
  <c r="Q48" i="7"/>
  <c r="R48" i="7"/>
  <c r="S48" i="7"/>
  <c r="E49" i="7"/>
  <c r="T49" i="7" s="1"/>
  <c r="P49" i="7"/>
  <c r="Q49" i="7"/>
  <c r="R49" i="7"/>
  <c r="S49" i="7"/>
  <c r="E50" i="7"/>
  <c r="T50" i="7" s="1"/>
  <c r="P50" i="7"/>
  <c r="Q50" i="7"/>
  <c r="R50" i="7"/>
  <c r="S50" i="7"/>
  <c r="E51" i="7"/>
  <c r="U51" i="7" s="1"/>
  <c r="P51" i="7"/>
  <c r="Q51" i="7"/>
  <c r="R51" i="7"/>
  <c r="S51" i="7"/>
  <c r="T51" i="7"/>
  <c r="E52" i="7"/>
  <c r="T52" i="7" s="1"/>
  <c r="P52" i="7"/>
  <c r="Q52" i="7"/>
  <c r="R52" i="7"/>
  <c r="S52" i="7"/>
  <c r="E53" i="7"/>
  <c r="T53" i="7" s="1"/>
  <c r="P53" i="7"/>
  <c r="Q53" i="7"/>
  <c r="R53" i="7"/>
  <c r="S53" i="7"/>
  <c r="E54" i="7"/>
  <c r="P54" i="7"/>
  <c r="Q54" i="7"/>
  <c r="R54" i="7"/>
  <c r="S54" i="7"/>
  <c r="T54" i="7"/>
  <c r="U54" i="7"/>
  <c r="B55" i="7"/>
  <c r="C55" i="7"/>
  <c r="E55" i="7"/>
  <c r="F55" i="7"/>
  <c r="G55" i="7"/>
  <c r="H55" i="7"/>
  <c r="P55" i="7" s="1"/>
  <c r="I55" i="7"/>
  <c r="J55" i="7"/>
  <c r="K55" i="7"/>
  <c r="Q55" i="7" s="1"/>
  <c r="U55" i="7" s="1"/>
  <c r="L55" i="7"/>
  <c r="M55" i="7"/>
  <c r="N55" i="7"/>
  <c r="O55" i="7"/>
  <c r="S55" i="7"/>
  <c r="E57" i="7"/>
  <c r="T57" i="7" s="1"/>
  <c r="P57" i="7"/>
  <c r="Q57" i="7"/>
  <c r="R57" i="7"/>
  <c r="S57" i="7"/>
  <c r="E58" i="7"/>
  <c r="U58" i="7" s="1"/>
  <c r="P58" i="7"/>
  <c r="Q58" i="7"/>
  <c r="R58" i="7"/>
  <c r="S58" i="7"/>
  <c r="E59" i="7"/>
  <c r="U59" i="7" s="1"/>
  <c r="P59" i="7"/>
  <c r="Q59" i="7"/>
  <c r="R59" i="7"/>
  <c r="S59" i="7"/>
  <c r="E60" i="7"/>
  <c r="T60" i="7" s="1"/>
  <c r="P60" i="7"/>
  <c r="Q60" i="7"/>
  <c r="R60" i="7"/>
  <c r="S60" i="7"/>
  <c r="B61" i="7"/>
  <c r="E61" i="7" s="1"/>
  <c r="C61" i="7"/>
  <c r="H61" i="7"/>
  <c r="I61" i="7"/>
  <c r="J61" i="7"/>
  <c r="P61" i="7" s="1"/>
  <c r="K61" i="7"/>
  <c r="Q61" i="7" s="1"/>
  <c r="L61" i="7"/>
  <c r="M61" i="7"/>
  <c r="N61" i="7"/>
  <c r="O61" i="7"/>
  <c r="R61" i="7"/>
  <c r="S61" i="7"/>
  <c r="E63" i="7"/>
  <c r="T68" i="7" s="1"/>
  <c r="P63" i="7"/>
  <c r="Q63" i="7"/>
  <c r="R63" i="7"/>
  <c r="S63" i="7"/>
  <c r="E64" i="7"/>
  <c r="P64" i="7"/>
  <c r="Q64" i="7"/>
  <c r="R64" i="7"/>
  <c r="S64" i="7"/>
  <c r="T64" i="7"/>
  <c r="U64" i="7"/>
  <c r="E65" i="7"/>
  <c r="T65" i="7" s="1"/>
  <c r="P65" i="7"/>
  <c r="Q65" i="7"/>
  <c r="R65" i="7"/>
  <c r="S65" i="7"/>
  <c r="E66" i="7"/>
  <c r="T66" i="7" s="1"/>
  <c r="P66" i="7"/>
  <c r="Q66" i="7"/>
  <c r="R66" i="7"/>
  <c r="S66" i="7"/>
  <c r="E67" i="7"/>
  <c r="T67" i="7" s="1"/>
  <c r="P67" i="7"/>
  <c r="Q67" i="7"/>
  <c r="R67" i="7"/>
  <c r="S67" i="7"/>
  <c r="B68" i="7"/>
  <c r="E68" i="7" s="1"/>
  <c r="C68" i="7"/>
  <c r="F68" i="7"/>
  <c r="G68" i="7"/>
  <c r="H68" i="7"/>
  <c r="I68" i="7"/>
  <c r="S68" i="7" s="1"/>
  <c r="J68" i="7"/>
  <c r="P68" i="7" s="1"/>
  <c r="K68" i="7"/>
  <c r="L68" i="7"/>
  <c r="M68" i="7"/>
  <c r="N68" i="7"/>
  <c r="O68" i="7"/>
  <c r="R68" i="7"/>
  <c r="B69" i="7"/>
  <c r="C69" i="7"/>
  <c r="E69" i="7"/>
  <c r="F69" i="7"/>
  <c r="G69" i="7"/>
  <c r="H69" i="7"/>
  <c r="I69" i="7"/>
  <c r="J69" i="7"/>
  <c r="K69" i="7"/>
  <c r="Q69" i="7" s="1"/>
  <c r="L69" i="7"/>
  <c r="M69" i="7"/>
  <c r="N69" i="7"/>
  <c r="O69" i="7"/>
  <c r="P69" i="7"/>
  <c r="R69" i="7"/>
  <c r="S69" i="7"/>
  <c r="E71" i="7"/>
  <c r="T73" i="7" s="1"/>
  <c r="P71" i="7"/>
  <c r="Q71" i="7"/>
  <c r="R71" i="7"/>
  <c r="S71" i="7"/>
  <c r="T71" i="7"/>
  <c r="U71" i="7"/>
  <c r="E72" i="7"/>
  <c r="U72" i="7" s="1"/>
  <c r="P72" i="7"/>
  <c r="Q72" i="7"/>
  <c r="R72" i="7"/>
  <c r="S72" i="7"/>
  <c r="B73" i="7"/>
  <c r="C73" i="7"/>
  <c r="E73" i="7"/>
  <c r="F73" i="7"/>
  <c r="G73" i="7"/>
  <c r="H73" i="7"/>
  <c r="I73" i="7"/>
  <c r="S73" i="7" s="1"/>
  <c r="J73" i="7"/>
  <c r="P73" i="7" s="1"/>
  <c r="K73" i="7"/>
  <c r="L73" i="7"/>
  <c r="M73" i="7"/>
  <c r="N73" i="7"/>
  <c r="O73" i="7"/>
  <c r="Q73" i="7"/>
  <c r="R73" i="7"/>
  <c r="B74" i="7"/>
  <c r="C74" i="7"/>
  <c r="E74" i="7"/>
  <c r="F74" i="7"/>
  <c r="G74" i="7"/>
  <c r="H74" i="7"/>
  <c r="P74" i="7" s="1"/>
  <c r="I74" i="7"/>
  <c r="Q74" i="7" s="1"/>
  <c r="J74" i="7"/>
  <c r="K74" i="7"/>
  <c r="L74" i="7"/>
  <c r="M74" i="7"/>
  <c r="N74" i="7"/>
  <c r="O74" i="7"/>
  <c r="S74" i="7"/>
  <c r="T74" i="7"/>
  <c r="U74" i="7"/>
  <c r="B75" i="7"/>
  <c r="C75" i="7"/>
  <c r="E75" i="7"/>
  <c r="F75" i="7"/>
  <c r="G75" i="7"/>
  <c r="H75" i="7"/>
  <c r="R75" i="7" s="1"/>
  <c r="I75" i="7"/>
  <c r="Q75" i="7" s="1"/>
  <c r="J75" i="7"/>
  <c r="K75" i="7"/>
  <c r="L75" i="7"/>
  <c r="M75" i="7"/>
  <c r="N75" i="7"/>
  <c r="O75" i="7"/>
  <c r="A79" i="7"/>
  <c r="B82" i="7"/>
  <c r="C82" i="7"/>
  <c r="D82" i="7"/>
  <c r="F82" i="7"/>
  <c r="G82" i="7"/>
  <c r="H82" i="7"/>
  <c r="I82" i="7"/>
  <c r="J82" i="7"/>
  <c r="K82" i="7"/>
  <c r="L82" i="7"/>
  <c r="M82" i="7"/>
  <c r="E83" i="7"/>
  <c r="E82" i="7" s="1"/>
  <c r="E84" i="7"/>
  <c r="E85" i="7"/>
  <c r="E86" i="7"/>
  <c r="B87" i="7"/>
  <c r="C87" i="7"/>
  <c r="D87" i="7"/>
  <c r="F87" i="7"/>
  <c r="F115" i="7" s="1"/>
  <c r="G87" i="7"/>
  <c r="H87" i="7"/>
  <c r="H114" i="7" s="1"/>
  <c r="I87" i="7"/>
  <c r="I114" i="7" s="1"/>
  <c r="J87" i="7"/>
  <c r="K87" i="7"/>
  <c r="L87" i="7"/>
  <c r="M87" i="7"/>
  <c r="N87" i="7"/>
  <c r="O87" i="7"/>
  <c r="P87" i="7"/>
  <c r="P115" i="7" s="1"/>
  <c r="Q87" i="7"/>
  <c r="Q114" i="7" s="1"/>
  <c r="R87" i="7"/>
  <c r="E88" i="7"/>
  <c r="U88" i="7" s="1"/>
  <c r="P88" i="7"/>
  <c r="Q88" i="7"/>
  <c r="R88" i="7"/>
  <c r="S88" i="7"/>
  <c r="E89" i="7"/>
  <c r="U89" i="7" s="1"/>
  <c r="P89" i="7"/>
  <c r="Q89" i="7"/>
  <c r="R89" i="7"/>
  <c r="S89" i="7"/>
  <c r="E90" i="7"/>
  <c r="T90" i="7" s="1"/>
  <c r="P90" i="7"/>
  <c r="Q90" i="7"/>
  <c r="R90" i="7"/>
  <c r="S90" i="7"/>
  <c r="S87" i="7" s="1"/>
  <c r="E91" i="7"/>
  <c r="U91" i="7" s="1"/>
  <c r="P91" i="7"/>
  <c r="Q91" i="7"/>
  <c r="R91" i="7"/>
  <c r="S91" i="7"/>
  <c r="E92" i="7"/>
  <c r="T92" i="7" s="1"/>
  <c r="P92" i="7"/>
  <c r="Q92" i="7"/>
  <c r="R92" i="7"/>
  <c r="S92" i="7"/>
  <c r="E93" i="7"/>
  <c r="P93" i="7"/>
  <c r="Q93" i="7"/>
  <c r="R93" i="7"/>
  <c r="S93" i="7"/>
  <c r="T93" i="7"/>
  <c r="U93" i="7"/>
  <c r="E94" i="7"/>
  <c r="T94" i="7" s="1"/>
  <c r="P94" i="7"/>
  <c r="Q94" i="7"/>
  <c r="R94" i="7"/>
  <c r="S94" i="7"/>
  <c r="E95" i="7"/>
  <c r="T95" i="7" s="1"/>
  <c r="P95" i="7"/>
  <c r="Q95" i="7"/>
  <c r="R95" i="7"/>
  <c r="S95" i="7"/>
  <c r="E96" i="7"/>
  <c r="P96" i="7"/>
  <c r="Q96" i="7"/>
  <c r="R96" i="7"/>
  <c r="S96" i="7"/>
  <c r="T96" i="7"/>
  <c r="U96" i="7"/>
  <c r="B97" i="7"/>
  <c r="B114" i="7" s="1"/>
  <c r="C97" i="7"/>
  <c r="C114" i="7" s="1"/>
  <c r="D97" i="7"/>
  <c r="D114" i="7" s="1"/>
  <c r="F97" i="7"/>
  <c r="G97" i="7"/>
  <c r="H97" i="7"/>
  <c r="I97" i="7"/>
  <c r="J97" i="7"/>
  <c r="K97" i="7"/>
  <c r="L97" i="7"/>
  <c r="M97" i="7"/>
  <c r="S97" i="7" s="1"/>
  <c r="R97" i="7"/>
  <c r="E98" i="7"/>
  <c r="R98" i="7"/>
  <c r="S98" i="7"/>
  <c r="T98" i="7"/>
  <c r="U98" i="7"/>
  <c r="E99" i="7"/>
  <c r="T99" i="7" s="1"/>
  <c r="R99" i="7"/>
  <c r="S99" i="7"/>
  <c r="E100" i="7"/>
  <c r="U100" i="7" s="1"/>
  <c r="R100" i="7"/>
  <c r="S100" i="7"/>
  <c r="E101" i="7"/>
  <c r="U101" i="7" s="1"/>
  <c r="R101" i="7"/>
  <c r="S101" i="7"/>
  <c r="T101" i="7"/>
  <c r="E102" i="7"/>
  <c r="R102" i="7"/>
  <c r="S102" i="7"/>
  <c r="T102" i="7"/>
  <c r="U102" i="7"/>
  <c r="E103" i="7"/>
  <c r="T103" i="7" s="1"/>
  <c r="R103" i="7"/>
  <c r="S103" i="7"/>
  <c r="E104" i="7"/>
  <c r="T104" i="7" s="1"/>
  <c r="R104" i="7"/>
  <c r="S104" i="7"/>
  <c r="E105" i="7"/>
  <c r="R105" i="7"/>
  <c r="S105" i="7"/>
  <c r="T105" i="7"/>
  <c r="U105" i="7"/>
  <c r="E106" i="7"/>
  <c r="U106" i="7" s="1"/>
  <c r="R106" i="7"/>
  <c r="S106" i="7"/>
  <c r="E107" i="7"/>
  <c r="R107" i="7"/>
  <c r="S107" i="7"/>
  <c r="T107" i="7"/>
  <c r="U107" i="7"/>
  <c r="E108" i="7"/>
  <c r="R108" i="7"/>
  <c r="S108" i="7"/>
  <c r="T108" i="7"/>
  <c r="U108" i="7"/>
  <c r="E109" i="7"/>
  <c r="T109" i="7" s="1"/>
  <c r="R109" i="7"/>
  <c r="S109" i="7"/>
  <c r="U109" i="7"/>
  <c r="E110" i="7"/>
  <c r="T110" i="7" s="1"/>
  <c r="R110" i="7"/>
  <c r="S110" i="7"/>
  <c r="E111" i="7"/>
  <c r="R111" i="7"/>
  <c r="S111" i="7"/>
  <c r="T111" i="7"/>
  <c r="U111" i="7"/>
  <c r="E112" i="7"/>
  <c r="T112" i="7" s="1"/>
  <c r="R112" i="7"/>
  <c r="S112" i="7"/>
  <c r="R113" i="7"/>
  <c r="S113" i="7"/>
  <c r="T113" i="7"/>
  <c r="U113" i="7"/>
  <c r="F114" i="7"/>
  <c r="G114" i="7"/>
  <c r="J114" i="7"/>
  <c r="K114" i="7"/>
  <c r="L114" i="7"/>
  <c r="R114" i="7" s="1"/>
  <c r="M114" i="7"/>
  <c r="S114" i="7" s="1"/>
  <c r="N114" i="7"/>
  <c r="O114" i="7"/>
  <c r="P114" i="7"/>
  <c r="B115" i="7"/>
  <c r="C115" i="7"/>
  <c r="D115" i="7"/>
  <c r="G115" i="7"/>
  <c r="H115" i="7"/>
  <c r="I115" i="7"/>
  <c r="J115" i="7"/>
  <c r="K115" i="7"/>
  <c r="L115" i="7"/>
  <c r="M115" i="7"/>
  <c r="N115" i="7"/>
  <c r="O115" i="7"/>
  <c r="Q115" i="7"/>
  <c r="R115" i="7"/>
  <c r="S115" i="7"/>
  <c r="U114" i="9" l="1"/>
  <c r="T114" i="9"/>
  <c r="U114" i="8"/>
  <c r="T114" i="8"/>
  <c r="T61" i="7"/>
  <c r="U61" i="7"/>
  <c r="T26" i="7"/>
  <c r="T35" i="7"/>
  <c r="U35" i="7"/>
  <c r="U17" i="7"/>
  <c r="T20" i="7"/>
  <c r="U99" i="7"/>
  <c r="E97" i="7"/>
  <c r="T69" i="7"/>
  <c r="Q68" i="7"/>
  <c r="U66" i="7"/>
  <c r="T63" i="7"/>
  <c r="U57" i="7"/>
  <c r="U34" i="7"/>
  <c r="T23" i="7"/>
  <c r="U11" i="7"/>
  <c r="U63" i="7"/>
  <c r="U87" i="7"/>
  <c r="U60" i="7"/>
  <c r="U45" i="7"/>
  <c r="U14" i="7"/>
  <c r="T11" i="7"/>
  <c r="U69" i="7"/>
  <c r="U112" i="7"/>
  <c r="U103" i="7"/>
  <c r="U90" i="7"/>
  <c r="T87" i="7"/>
  <c r="U48" i="7"/>
  <c r="T45" i="7"/>
  <c r="P75" i="7"/>
  <c r="U65" i="7"/>
  <c r="U25" i="7"/>
  <c r="U10" i="7"/>
  <c r="T72" i="7"/>
  <c r="T10" i="7"/>
  <c r="T59" i="7"/>
  <c r="T13" i="7"/>
  <c r="T106" i="7"/>
  <c r="U92" i="7"/>
  <c r="T89" i="7"/>
  <c r="U73" i="7"/>
  <c r="R55" i="7"/>
  <c r="U50" i="7"/>
  <c r="T47" i="7"/>
  <c r="R32" i="7"/>
  <c r="U26" i="7"/>
  <c r="T16" i="7"/>
  <c r="U44" i="7"/>
  <c r="U110" i="7"/>
  <c r="U95" i="7"/>
  <c r="U53" i="7"/>
  <c r="U38" i="7"/>
  <c r="U30" i="7"/>
  <c r="U67" i="7"/>
  <c r="R74" i="7"/>
  <c r="U15" i="7"/>
  <c r="T12" i="7"/>
  <c r="T88" i="7"/>
  <c r="U49" i="7"/>
  <c r="S42" i="7"/>
  <c r="T100" i="7"/>
  <c r="U94" i="7"/>
  <c r="T91" i="7"/>
  <c r="S75" i="7"/>
  <c r="U68" i="7"/>
  <c r="U52" i="7"/>
  <c r="R42" i="7"/>
  <c r="U37" i="7"/>
  <c r="U29" i="7"/>
  <c r="T58" i="7"/>
  <c r="U46" i="7"/>
  <c r="E87" i="7"/>
  <c r="E115" i="7" s="1"/>
  <c r="T75" i="7"/>
  <c r="U104" i="7"/>
  <c r="U40" i="7"/>
  <c r="E9" i="6"/>
  <c r="T75" i="6" s="1"/>
  <c r="P9" i="6"/>
  <c r="Q9" i="6"/>
  <c r="R9" i="6"/>
  <c r="S9" i="6"/>
  <c r="E10" i="6"/>
  <c r="P10" i="6"/>
  <c r="Q10" i="6"/>
  <c r="R10" i="6"/>
  <c r="S10" i="6"/>
  <c r="T10" i="6"/>
  <c r="U10" i="6"/>
  <c r="E11" i="6"/>
  <c r="T17" i="6" s="1"/>
  <c r="P11" i="6"/>
  <c r="Q11" i="6"/>
  <c r="U11" i="6" s="1"/>
  <c r="R11" i="6"/>
  <c r="S11" i="6"/>
  <c r="E12" i="6"/>
  <c r="T12" i="6" s="1"/>
  <c r="P12" i="6"/>
  <c r="Q12" i="6"/>
  <c r="R12" i="6"/>
  <c r="S12" i="6"/>
  <c r="E13" i="6"/>
  <c r="P13" i="6"/>
  <c r="Q13" i="6"/>
  <c r="R13" i="6"/>
  <c r="S13" i="6"/>
  <c r="T13" i="6"/>
  <c r="U13" i="6"/>
  <c r="E14" i="6"/>
  <c r="T14" i="6" s="1"/>
  <c r="P14" i="6"/>
  <c r="Q14" i="6"/>
  <c r="R14" i="6"/>
  <c r="S14" i="6"/>
  <c r="E15" i="6"/>
  <c r="T15" i="6" s="1"/>
  <c r="P15" i="6"/>
  <c r="Q15" i="6"/>
  <c r="R15" i="6"/>
  <c r="S15" i="6"/>
  <c r="E16" i="6"/>
  <c r="P16" i="6"/>
  <c r="Q16" i="6"/>
  <c r="R16" i="6"/>
  <c r="S16" i="6"/>
  <c r="T16" i="6"/>
  <c r="U16" i="6"/>
  <c r="B17" i="6"/>
  <c r="C17" i="6"/>
  <c r="E17" i="6"/>
  <c r="F17" i="6"/>
  <c r="G17" i="6"/>
  <c r="H17" i="6"/>
  <c r="P17" i="6" s="1"/>
  <c r="I17" i="6"/>
  <c r="Q17" i="6" s="1"/>
  <c r="J17" i="6"/>
  <c r="R17" i="6" s="1"/>
  <c r="K17" i="6"/>
  <c r="L17" i="6"/>
  <c r="M17" i="6"/>
  <c r="N17" i="6"/>
  <c r="O17" i="6"/>
  <c r="E19" i="6"/>
  <c r="P19" i="6"/>
  <c r="Q19" i="6"/>
  <c r="R19" i="6"/>
  <c r="S19" i="6"/>
  <c r="T19" i="6"/>
  <c r="U19" i="6"/>
  <c r="E20" i="6"/>
  <c r="U20" i="6" s="1"/>
  <c r="P20" i="6"/>
  <c r="Q20" i="6"/>
  <c r="R20" i="6"/>
  <c r="S20" i="6"/>
  <c r="T20" i="6"/>
  <c r="E21" i="6"/>
  <c r="T21" i="6" s="1"/>
  <c r="P21" i="6"/>
  <c r="Q21" i="6"/>
  <c r="R21" i="6"/>
  <c r="S21" i="6"/>
  <c r="E22" i="6"/>
  <c r="P22" i="6"/>
  <c r="Q22" i="6"/>
  <c r="R22" i="6"/>
  <c r="S22" i="6"/>
  <c r="T22" i="6"/>
  <c r="U22" i="6"/>
  <c r="E23" i="6"/>
  <c r="T23" i="6" s="1"/>
  <c r="P23" i="6"/>
  <c r="Q23" i="6"/>
  <c r="R23" i="6"/>
  <c r="S23" i="6"/>
  <c r="U23" i="6"/>
  <c r="E24" i="6"/>
  <c r="T24" i="6" s="1"/>
  <c r="P24" i="6"/>
  <c r="Q24" i="6"/>
  <c r="R24" i="6"/>
  <c r="S24" i="6"/>
  <c r="E25" i="6"/>
  <c r="P25" i="6"/>
  <c r="Q25" i="6"/>
  <c r="R25" i="6"/>
  <c r="S25" i="6"/>
  <c r="T25" i="6"/>
  <c r="U25" i="6"/>
  <c r="B26" i="6"/>
  <c r="C26" i="6"/>
  <c r="E26" i="6"/>
  <c r="F26" i="6"/>
  <c r="G26" i="6"/>
  <c r="H26" i="6"/>
  <c r="P26" i="6" s="1"/>
  <c r="I26" i="6"/>
  <c r="Q26" i="6" s="1"/>
  <c r="J26" i="6"/>
  <c r="K26" i="6"/>
  <c r="L26" i="6"/>
  <c r="M26" i="6"/>
  <c r="N26" i="6"/>
  <c r="O26" i="6"/>
  <c r="E28" i="6"/>
  <c r="U28" i="6" s="1"/>
  <c r="P28" i="6"/>
  <c r="Q28" i="6"/>
  <c r="R28" i="6"/>
  <c r="S28" i="6"/>
  <c r="T28" i="6"/>
  <c r="E29" i="6"/>
  <c r="P29" i="6"/>
  <c r="Q29" i="6"/>
  <c r="R29" i="6"/>
  <c r="S29" i="6"/>
  <c r="T29" i="6"/>
  <c r="U29" i="6"/>
  <c r="E30" i="6"/>
  <c r="P30" i="6"/>
  <c r="T30" i="6" s="1"/>
  <c r="Q30" i="6"/>
  <c r="R30" i="6"/>
  <c r="S30" i="6"/>
  <c r="U30" i="6"/>
  <c r="E31" i="6"/>
  <c r="P31" i="6"/>
  <c r="Q31" i="6"/>
  <c r="R31" i="6"/>
  <c r="S31" i="6"/>
  <c r="T31" i="6"/>
  <c r="U31" i="6"/>
  <c r="B32" i="6"/>
  <c r="C32" i="6"/>
  <c r="E32" i="6"/>
  <c r="F32" i="6"/>
  <c r="G32" i="6"/>
  <c r="H32" i="6"/>
  <c r="P32" i="6" s="1"/>
  <c r="T32" i="6" s="1"/>
  <c r="I32" i="6"/>
  <c r="Q32" i="6" s="1"/>
  <c r="U32" i="6" s="1"/>
  <c r="J32" i="6"/>
  <c r="K32" i="6"/>
  <c r="L32" i="6"/>
  <c r="M32" i="6"/>
  <c r="N32" i="6"/>
  <c r="O32" i="6"/>
  <c r="R32" i="6"/>
  <c r="S32" i="6"/>
  <c r="E34" i="6"/>
  <c r="T34" i="6" s="1"/>
  <c r="P34" i="6"/>
  <c r="Q34" i="6"/>
  <c r="U34" i="6" s="1"/>
  <c r="R34" i="6"/>
  <c r="S34" i="6"/>
  <c r="B35" i="6"/>
  <c r="E35" i="6" s="1"/>
  <c r="C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E37" i="6"/>
  <c r="T42" i="6" s="1"/>
  <c r="P37" i="6"/>
  <c r="T37" i="6" s="1"/>
  <c r="Q37" i="6"/>
  <c r="U37" i="6" s="1"/>
  <c r="R37" i="6"/>
  <c r="S37" i="6"/>
  <c r="E38" i="6"/>
  <c r="P38" i="6"/>
  <c r="T38" i="6" s="1"/>
  <c r="Q38" i="6"/>
  <c r="R38" i="6"/>
  <c r="S38" i="6"/>
  <c r="U38" i="6"/>
  <c r="E39" i="6"/>
  <c r="P39" i="6"/>
  <c r="Q39" i="6"/>
  <c r="R39" i="6"/>
  <c r="S39" i="6"/>
  <c r="T39" i="6"/>
  <c r="U39" i="6"/>
  <c r="E40" i="6"/>
  <c r="P40" i="6"/>
  <c r="Q40" i="6"/>
  <c r="U40" i="6" s="1"/>
  <c r="R40" i="6"/>
  <c r="S40" i="6"/>
  <c r="T40" i="6"/>
  <c r="E41" i="6"/>
  <c r="T41" i="6" s="1"/>
  <c r="P41" i="6"/>
  <c r="Q41" i="6"/>
  <c r="R41" i="6"/>
  <c r="S41" i="6"/>
  <c r="B42" i="6"/>
  <c r="C42" i="6"/>
  <c r="E42" i="6"/>
  <c r="F42" i="6"/>
  <c r="G42" i="6"/>
  <c r="H42" i="6"/>
  <c r="P42" i="6" s="1"/>
  <c r="I42" i="6"/>
  <c r="Q42" i="6" s="1"/>
  <c r="J42" i="6"/>
  <c r="K42" i="6"/>
  <c r="L42" i="6"/>
  <c r="M42" i="6"/>
  <c r="N42" i="6"/>
  <c r="O42" i="6"/>
  <c r="E44" i="6"/>
  <c r="P44" i="6"/>
  <c r="Q44" i="6"/>
  <c r="R44" i="6"/>
  <c r="S44" i="6"/>
  <c r="T44" i="6"/>
  <c r="U44" i="6"/>
  <c r="E45" i="6"/>
  <c r="T55" i="6" s="1"/>
  <c r="P45" i="6"/>
  <c r="Q45" i="6"/>
  <c r="R45" i="6"/>
  <c r="S45" i="6"/>
  <c r="E46" i="6"/>
  <c r="T46" i="6" s="1"/>
  <c r="P46" i="6"/>
  <c r="Q46" i="6"/>
  <c r="R46" i="6"/>
  <c r="S46" i="6"/>
  <c r="E47" i="6"/>
  <c r="P47" i="6"/>
  <c r="Q47" i="6"/>
  <c r="R47" i="6"/>
  <c r="S47" i="6"/>
  <c r="T47" i="6"/>
  <c r="U47" i="6"/>
  <c r="E48" i="6"/>
  <c r="T48" i="6" s="1"/>
  <c r="P48" i="6"/>
  <c r="Q48" i="6"/>
  <c r="R48" i="6"/>
  <c r="S48" i="6"/>
  <c r="E49" i="6"/>
  <c r="T49" i="6" s="1"/>
  <c r="P49" i="6"/>
  <c r="Q49" i="6"/>
  <c r="R49" i="6"/>
  <c r="S49" i="6"/>
  <c r="E50" i="6"/>
  <c r="P50" i="6"/>
  <c r="Q50" i="6"/>
  <c r="R50" i="6"/>
  <c r="S50" i="6"/>
  <c r="T50" i="6"/>
  <c r="U50" i="6"/>
  <c r="E51" i="6"/>
  <c r="U51" i="6" s="1"/>
  <c r="P51" i="6"/>
  <c r="Q51" i="6"/>
  <c r="R51" i="6"/>
  <c r="S51" i="6"/>
  <c r="T51" i="6"/>
  <c r="E52" i="6"/>
  <c r="P52" i="6"/>
  <c r="Q52" i="6"/>
  <c r="R52" i="6"/>
  <c r="S52" i="6"/>
  <c r="T52" i="6"/>
  <c r="U52" i="6"/>
  <c r="E53" i="6"/>
  <c r="P53" i="6"/>
  <c r="T53" i="6" s="1"/>
  <c r="Q53" i="6"/>
  <c r="R53" i="6"/>
  <c r="S53" i="6"/>
  <c r="U53" i="6"/>
  <c r="E54" i="6"/>
  <c r="P54" i="6"/>
  <c r="Q54" i="6"/>
  <c r="R54" i="6"/>
  <c r="S54" i="6"/>
  <c r="T54" i="6"/>
  <c r="U54" i="6"/>
  <c r="B55" i="6"/>
  <c r="C55" i="6"/>
  <c r="E55" i="6"/>
  <c r="F55" i="6"/>
  <c r="G55" i="6"/>
  <c r="H55" i="6"/>
  <c r="P55" i="6" s="1"/>
  <c r="I55" i="6"/>
  <c r="Q55" i="6" s="1"/>
  <c r="U55" i="6" s="1"/>
  <c r="J55" i="6"/>
  <c r="K55" i="6"/>
  <c r="L55" i="6"/>
  <c r="M55" i="6"/>
  <c r="N55" i="6"/>
  <c r="O55" i="6"/>
  <c r="R55" i="6"/>
  <c r="S55" i="6"/>
  <c r="E57" i="6"/>
  <c r="T57" i="6" s="1"/>
  <c r="P57" i="6"/>
  <c r="Q57" i="6"/>
  <c r="R57" i="6"/>
  <c r="S57" i="6"/>
  <c r="U57" i="6"/>
  <c r="E58" i="6"/>
  <c r="T58" i="6" s="1"/>
  <c r="P58" i="6"/>
  <c r="Q58" i="6"/>
  <c r="R58" i="6"/>
  <c r="S58" i="6"/>
  <c r="E59" i="6"/>
  <c r="P59" i="6"/>
  <c r="Q59" i="6"/>
  <c r="R59" i="6"/>
  <c r="S59" i="6"/>
  <c r="T59" i="6"/>
  <c r="U59" i="6"/>
  <c r="E60" i="6"/>
  <c r="T60" i="6" s="1"/>
  <c r="P60" i="6"/>
  <c r="Q60" i="6"/>
  <c r="R60" i="6"/>
  <c r="S60" i="6"/>
  <c r="B61" i="6"/>
  <c r="E61" i="6" s="1"/>
  <c r="C61" i="6"/>
  <c r="H61" i="6"/>
  <c r="P61" i="6" s="1"/>
  <c r="I61" i="6"/>
  <c r="J61" i="6"/>
  <c r="K61" i="6"/>
  <c r="L61" i="6"/>
  <c r="M61" i="6"/>
  <c r="N61" i="6"/>
  <c r="O61" i="6"/>
  <c r="Q61" i="6"/>
  <c r="R61" i="6"/>
  <c r="S61" i="6"/>
  <c r="E63" i="6"/>
  <c r="T68" i="6" s="1"/>
  <c r="P63" i="6"/>
  <c r="Q63" i="6"/>
  <c r="R63" i="6"/>
  <c r="S63" i="6"/>
  <c r="T63" i="6"/>
  <c r="U63" i="6"/>
  <c r="E64" i="6"/>
  <c r="T64" i="6" s="1"/>
  <c r="P64" i="6"/>
  <c r="Q64" i="6"/>
  <c r="R64" i="6"/>
  <c r="S64" i="6"/>
  <c r="E65" i="6"/>
  <c r="P65" i="6"/>
  <c r="Q65" i="6"/>
  <c r="R65" i="6"/>
  <c r="S65" i="6"/>
  <c r="T65" i="6"/>
  <c r="U65" i="6"/>
  <c r="E66" i="6"/>
  <c r="T66" i="6" s="1"/>
  <c r="P66" i="6"/>
  <c r="Q66" i="6"/>
  <c r="R66" i="6"/>
  <c r="S66" i="6"/>
  <c r="U66" i="6"/>
  <c r="E67" i="6"/>
  <c r="T67" i="6" s="1"/>
  <c r="P67" i="6"/>
  <c r="Q67" i="6"/>
  <c r="R67" i="6"/>
  <c r="S67" i="6"/>
  <c r="B68" i="6"/>
  <c r="E68" i="6" s="1"/>
  <c r="C68" i="6"/>
  <c r="F68" i="6"/>
  <c r="G68" i="6"/>
  <c r="H68" i="6"/>
  <c r="I68" i="6"/>
  <c r="S68" i="6" s="1"/>
  <c r="J68" i="6"/>
  <c r="P68" i="6" s="1"/>
  <c r="K68" i="6"/>
  <c r="L68" i="6"/>
  <c r="M68" i="6"/>
  <c r="Q68" i="6" s="1"/>
  <c r="N68" i="6"/>
  <c r="O68" i="6"/>
  <c r="R68" i="6"/>
  <c r="B69" i="6"/>
  <c r="C69" i="6"/>
  <c r="E69" i="6"/>
  <c r="F69" i="6"/>
  <c r="G69" i="6"/>
  <c r="H69" i="6"/>
  <c r="I69" i="6"/>
  <c r="Q69" i="6" s="1"/>
  <c r="J69" i="6"/>
  <c r="R69" i="6" s="1"/>
  <c r="K69" i="6"/>
  <c r="L69" i="6"/>
  <c r="M69" i="6"/>
  <c r="N69" i="6"/>
  <c r="O69" i="6"/>
  <c r="P69" i="6"/>
  <c r="S69" i="6"/>
  <c r="E71" i="6"/>
  <c r="T71" i="6" s="1"/>
  <c r="P71" i="6"/>
  <c r="Q71" i="6"/>
  <c r="R71" i="6"/>
  <c r="S71" i="6"/>
  <c r="E72" i="6"/>
  <c r="P72" i="6"/>
  <c r="Q72" i="6"/>
  <c r="R72" i="6"/>
  <c r="S72" i="6"/>
  <c r="T72" i="6"/>
  <c r="U72" i="6"/>
  <c r="B73" i="6"/>
  <c r="C73" i="6"/>
  <c r="E73" i="6"/>
  <c r="F73" i="6"/>
  <c r="G73" i="6"/>
  <c r="H73" i="6"/>
  <c r="P73" i="6" s="1"/>
  <c r="I73" i="6"/>
  <c r="Q73" i="6" s="1"/>
  <c r="J73" i="6"/>
  <c r="K73" i="6"/>
  <c r="L73" i="6"/>
  <c r="M73" i="6"/>
  <c r="N73" i="6"/>
  <c r="O73" i="6"/>
  <c r="B74" i="6"/>
  <c r="C74" i="6"/>
  <c r="E74" i="6"/>
  <c r="F74" i="6"/>
  <c r="G74" i="6"/>
  <c r="H74" i="6"/>
  <c r="P74" i="6" s="1"/>
  <c r="I74" i="6"/>
  <c r="Q74" i="6" s="1"/>
  <c r="J74" i="6"/>
  <c r="K74" i="6"/>
  <c r="S74" i="6" s="1"/>
  <c r="L74" i="6"/>
  <c r="M74" i="6"/>
  <c r="N74" i="6"/>
  <c r="O74" i="6"/>
  <c r="B75" i="6"/>
  <c r="C75" i="6"/>
  <c r="E75" i="6"/>
  <c r="F75" i="6"/>
  <c r="G75" i="6"/>
  <c r="H75" i="6"/>
  <c r="R75" i="6" s="1"/>
  <c r="I75" i="6"/>
  <c r="Q75" i="6" s="1"/>
  <c r="J75" i="6"/>
  <c r="K75" i="6"/>
  <c r="L75" i="6"/>
  <c r="M75" i="6"/>
  <c r="N75" i="6"/>
  <c r="O75" i="6"/>
  <c r="P75" i="6"/>
  <c r="A79" i="6"/>
  <c r="B82" i="6"/>
  <c r="C82" i="6"/>
  <c r="D82" i="6"/>
  <c r="F82" i="6"/>
  <c r="G82" i="6"/>
  <c r="H82" i="6"/>
  <c r="I82" i="6"/>
  <c r="J82" i="6"/>
  <c r="K82" i="6"/>
  <c r="L82" i="6"/>
  <c r="M82" i="6"/>
  <c r="E83" i="6"/>
  <c r="E82" i="6" s="1"/>
  <c r="E84" i="6"/>
  <c r="E85" i="6"/>
  <c r="E86" i="6"/>
  <c r="B87" i="6"/>
  <c r="C87" i="6"/>
  <c r="D87" i="6"/>
  <c r="F87" i="6"/>
  <c r="G87" i="6"/>
  <c r="H87" i="6"/>
  <c r="I87" i="6"/>
  <c r="J87" i="6"/>
  <c r="K87" i="6"/>
  <c r="L87" i="6"/>
  <c r="M87" i="6"/>
  <c r="N87" i="6"/>
  <c r="O87" i="6"/>
  <c r="O115" i="6" s="1"/>
  <c r="E88" i="6"/>
  <c r="E87" i="6" s="1"/>
  <c r="E115" i="6" s="1"/>
  <c r="P88" i="6"/>
  <c r="P87" i="6" s="1"/>
  <c r="Q88" i="6"/>
  <c r="R88" i="6"/>
  <c r="S88" i="6"/>
  <c r="S87" i="6" s="1"/>
  <c r="E89" i="6"/>
  <c r="P89" i="6"/>
  <c r="Q89" i="6"/>
  <c r="R89" i="6"/>
  <c r="S89" i="6"/>
  <c r="T89" i="6"/>
  <c r="U89" i="6"/>
  <c r="E90" i="6"/>
  <c r="T90" i="6" s="1"/>
  <c r="P90" i="6"/>
  <c r="Q90" i="6"/>
  <c r="R90" i="6"/>
  <c r="S90" i="6"/>
  <c r="E91" i="6"/>
  <c r="T91" i="6" s="1"/>
  <c r="P91" i="6"/>
  <c r="Q91" i="6"/>
  <c r="Q87" i="6" s="1"/>
  <c r="R91" i="6"/>
  <c r="S91" i="6"/>
  <c r="E92" i="6"/>
  <c r="P92" i="6"/>
  <c r="Q92" i="6"/>
  <c r="R92" i="6"/>
  <c r="S92" i="6"/>
  <c r="T92" i="6"/>
  <c r="U92" i="6"/>
  <c r="E93" i="6"/>
  <c r="U93" i="6" s="1"/>
  <c r="P93" i="6"/>
  <c r="Q93" i="6"/>
  <c r="R93" i="6"/>
  <c r="S93" i="6"/>
  <c r="T93" i="6"/>
  <c r="E94" i="6"/>
  <c r="P94" i="6"/>
  <c r="Q94" i="6"/>
  <c r="R94" i="6"/>
  <c r="R87" i="6" s="1"/>
  <c r="S94" i="6"/>
  <c r="T94" i="6"/>
  <c r="U94" i="6"/>
  <c r="E95" i="6"/>
  <c r="P95" i="6"/>
  <c r="Q95" i="6"/>
  <c r="R95" i="6"/>
  <c r="S95" i="6"/>
  <c r="T95" i="6"/>
  <c r="U95" i="6"/>
  <c r="E96" i="6"/>
  <c r="P96" i="6"/>
  <c r="Q96" i="6"/>
  <c r="R96" i="6"/>
  <c r="S96" i="6"/>
  <c r="T96" i="6"/>
  <c r="U96" i="6"/>
  <c r="B97" i="6"/>
  <c r="C97" i="6"/>
  <c r="C114" i="6" s="1"/>
  <c r="D97" i="6"/>
  <c r="D114" i="6" s="1"/>
  <c r="F97" i="6"/>
  <c r="F114" i="6" s="1"/>
  <c r="G97" i="6"/>
  <c r="G114" i="6" s="1"/>
  <c r="H97" i="6"/>
  <c r="H114" i="6" s="1"/>
  <c r="I97" i="6"/>
  <c r="I114" i="6" s="1"/>
  <c r="J97" i="6"/>
  <c r="K97" i="6"/>
  <c r="L97" i="6"/>
  <c r="M97" i="6"/>
  <c r="S97" i="6" s="1"/>
  <c r="R97" i="6"/>
  <c r="E98" i="6"/>
  <c r="R98" i="6"/>
  <c r="S98" i="6"/>
  <c r="T98" i="6"/>
  <c r="U98" i="6"/>
  <c r="E99" i="6"/>
  <c r="T99" i="6" s="1"/>
  <c r="R99" i="6"/>
  <c r="S99" i="6"/>
  <c r="E100" i="6"/>
  <c r="T100" i="6" s="1"/>
  <c r="R100" i="6"/>
  <c r="S100" i="6"/>
  <c r="E101" i="6"/>
  <c r="U101" i="6" s="1"/>
  <c r="R101" i="6"/>
  <c r="S101" i="6"/>
  <c r="T101" i="6"/>
  <c r="E102" i="6"/>
  <c r="R102" i="6"/>
  <c r="S102" i="6"/>
  <c r="T102" i="6"/>
  <c r="U102" i="6"/>
  <c r="E103" i="6"/>
  <c r="T103" i="6" s="1"/>
  <c r="R103" i="6"/>
  <c r="S103" i="6"/>
  <c r="E104" i="6"/>
  <c r="T104" i="6" s="1"/>
  <c r="R104" i="6"/>
  <c r="S104" i="6"/>
  <c r="E105" i="6"/>
  <c r="T105" i="6" s="1"/>
  <c r="R105" i="6"/>
  <c r="S105" i="6"/>
  <c r="E106" i="6"/>
  <c r="R106" i="6"/>
  <c r="S106" i="6"/>
  <c r="T106" i="6"/>
  <c r="U106" i="6"/>
  <c r="E107" i="6"/>
  <c r="R107" i="6"/>
  <c r="S107" i="6"/>
  <c r="T107" i="6"/>
  <c r="U107" i="6"/>
  <c r="E108" i="6"/>
  <c r="R108" i="6"/>
  <c r="S108" i="6"/>
  <c r="T108" i="6"/>
  <c r="U108" i="6"/>
  <c r="E109" i="6"/>
  <c r="T109" i="6" s="1"/>
  <c r="R109" i="6"/>
  <c r="S109" i="6"/>
  <c r="E110" i="6"/>
  <c r="T110" i="6" s="1"/>
  <c r="R110" i="6"/>
  <c r="S110" i="6"/>
  <c r="U110" i="6"/>
  <c r="E111" i="6"/>
  <c r="R111" i="6"/>
  <c r="S111" i="6"/>
  <c r="T111" i="6"/>
  <c r="U111" i="6"/>
  <c r="E112" i="6"/>
  <c r="T112" i="6" s="1"/>
  <c r="R112" i="6"/>
  <c r="S112" i="6"/>
  <c r="R113" i="6"/>
  <c r="S113" i="6"/>
  <c r="T113" i="6"/>
  <c r="U113" i="6"/>
  <c r="B114" i="6"/>
  <c r="J114" i="6"/>
  <c r="K114" i="6"/>
  <c r="L114" i="6"/>
  <c r="R114" i="6" s="1"/>
  <c r="M114" i="6"/>
  <c r="S114" i="6" s="1"/>
  <c r="N114" i="6"/>
  <c r="O114" i="6"/>
  <c r="B115" i="6"/>
  <c r="C115" i="6"/>
  <c r="D115" i="6"/>
  <c r="F115" i="6"/>
  <c r="G115" i="6"/>
  <c r="H115" i="6"/>
  <c r="I115" i="6"/>
  <c r="J115" i="6"/>
  <c r="K115" i="6"/>
  <c r="L115" i="6"/>
  <c r="M115" i="6"/>
  <c r="S115" i="6" s="1"/>
  <c r="N115" i="6"/>
  <c r="R115" i="6"/>
  <c r="E114" i="7" l="1"/>
  <c r="T97" i="7"/>
  <c r="U97" i="7"/>
  <c r="T115" i="7"/>
  <c r="U115" i="7"/>
  <c r="T61" i="6"/>
  <c r="U61" i="6"/>
  <c r="U26" i="6"/>
  <c r="P115" i="6"/>
  <c r="P114" i="6"/>
  <c r="T115" i="6"/>
  <c r="U115" i="6"/>
  <c r="Q115" i="6"/>
  <c r="Q114" i="6"/>
  <c r="T35" i="6"/>
  <c r="U35" i="6"/>
  <c r="U99" i="6"/>
  <c r="E97" i="6"/>
  <c r="T69" i="6"/>
  <c r="U112" i="6"/>
  <c r="U87" i="6"/>
  <c r="U60" i="6"/>
  <c r="U45" i="6"/>
  <c r="U14" i="6"/>
  <c r="T11" i="6"/>
  <c r="U103" i="6"/>
  <c r="U90" i="6"/>
  <c r="T87" i="6"/>
  <c r="U48" i="6"/>
  <c r="T45" i="6"/>
  <c r="T73" i="6"/>
  <c r="T26" i="6"/>
  <c r="S73" i="6"/>
  <c r="U41" i="6"/>
  <c r="S26" i="6"/>
  <c r="U17" i="6"/>
  <c r="U69" i="6"/>
  <c r="U73" i="6"/>
  <c r="U74" i="6"/>
  <c r="R73" i="6"/>
  <c r="R26" i="6"/>
  <c r="U21" i="6"/>
  <c r="U105" i="6"/>
  <c r="T74" i="6"/>
  <c r="U71" i="6"/>
  <c r="U64" i="6"/>
  <c r="U24" i="6"/>
  <c r="S17" i="6"/>
  <c r="U9" i="6"/>
  <c r="U67" i="6"/>
  <c r="U58" i="6"/>
  <c r="U42" i="6"/>
  <c r="U12" i="6"/>
  <c r="T9" i="6"/>
  <c r="U109" i="6"/>
  <c r="U88" i="6"/>
  <c r="U75" i="6"/>
  <c r="R74" i="6"/>
  <c r="U46" i="6"/>
  <c r="U15" i="6"/>
  <c r="U100" i="6"/>
  <c r="U91" i="6"/>
  <c r="T88" i="6"/>
  <c r="U49" i="6"/>
  <c r="S42" i="6"/>
  <c r="S75" i="6"/>
  <c r="U68" i="6"/>
  <c r="R42" i="6"/>
  <c r="U104" i="6"/>
  <c r="E9" i="5"/>
  <c r="P9" i="5"/>
  <c r="Q9" i="5"/>
  <c r="R9" i="5"/>
  <c r="S9" i="5"/>
  <c r="T9" i="5"/>
  <c r="U9" i="5"/>
  <c r="E10" i="5"/>
  <c r="T75" i="5" s="1"/>
  <c r="P10" i="5"/>
  <c r="Q10" i="5"/>
  <c r="R10" i="5"/>
  <c r="S10" i="5"/>
  <c r="T10" i="5"/>
  <c r="U10" i="5"/>
  <c r="E11" i="5"/>
  <c r="P11" i="5"/>
  <c r="Q11" i="5"/>
  <c r="R11" i="5"/>
  <c r="S11" i="5"/>
  <c r="T11" i="5"/>
  <c r="U11" i="5"/>
  <c r="E12" i="5"/>
  <c r="T69" i="5" s="1"/>
  <c r="P12" i="5"/>
  <c r="Q12" i="5"/>
  <c r="R12" i="5"/>
  <c r="S12" i="5"/>
  <c r="E13" i="5"/>
  <c r="P13" i="5"/>
  <c r="Q13" i="5"/>
  <c r="R13" i="5"/>
  <c r="S13" i="5"/>
  <c r="T13" i="5"/>
  <c r="U13" i="5"/>
  <c r="E14" i="5"/>
  <c r="T14" i="5" s="1"/>
  <c r="P14" i="5"/>
  <c r="Q14" i="5"/>
  <c r="R14" i="5"/>
  <c r="S14" i="5"/>
  <c r="U14" i="5"/>
  <c r="E15" i="5"/>
  <c r="T15" i="5" s="1"/>
  <c r="P15" i="5"/>
  <c r="Q15" i="5"/>
  <c r="R15" i="5"/>
  <c r="S15" i="5"/>
  <c r="E16" i="5"/>
  <c r="P16" i="5"/>
  <c r="Q16" i="5"/>
  <c r="R16" i="5"/>
  <c r="S16" i="5"/>
  <c r="T16" i="5"/>
  <c r="U16" i="5"/>
  <c r="B17" i="5"/>
  <c r="C17" i="5"/>
  <c r="E17" i="5"/>
  <c r="F17" i="5"/>
  <c r="G17" i="5"/>
  <c r="H17" i="5"/>
  <c r="I17" i="5"/>
  <c r="Q17" i="5" s="1"/>
  <c r="J17" i="5"/>
  <c r="P17" i="5" s="1"/>
  <c r="K17" i="5"/>
  <c r="L17" i="5"/>
  <c r="M17" i="5"/>
  <c r="N17" i="5"/>
  <c r="O17" i="5"/>
  <c r="E19" i="5"/>
  <c r="P19" i="5"/>
  <c r="Q19" i="5"/>
  <c r="R19" i="5"/>
  <c r="S19" i="5"/>
  <c r="T19" i="5"/>
  <c r="U19" i="5"/>
  <c r="E20" i="5"/>
  <c r="U20" i="5" s="1"/>
  <c r="P20" i="5"/>
  <c r="Q20" i="5"/>
  <c r="R20" i="5"/>
  <c r="S20" i="5"/>
  <c r="T20" i="5"/>
  <c r="E21" i="5"/>
  <c r="P21" i="5"/>
  <c r="Q21" i="5"/>
  <c r="R21" i="5"/>
  <c r="S21" i="5"/>
  <c r="T21" i="5"/>
  <c r="U21" i="5"/>
  <c r="E22" i="5"/>
  <c r="P22" i="5"/>
  <c r="Q22" i="5"/>
  <c r="R22" i="5"/>
  <c r="S22" i="5"/>
  <c r="T22" i="5"/>
  <c r="U22" i="5"/>
  <c r="E23" i="5"/>
  <c r="P23" i="5"/>
  <c r="Q23" i="5"/>
  <c r="R23" i="5"/>
  <c r="S23" i="5"/>
  <c r="T23" i="5"/>
  <c r="U23" i="5"/>
  <c r="E24" i="5"/>
  <c r="P24" i="5"/>
  <c r="Q24" i="5"/>
  <c r="R24" i="5"/>
  <c r="S24" i="5"/>
  <c r="T24" i="5"/>
  <c r="U24" i="5"/>
  <c r="E25" i="5"/>
  <c r="P25" i="5"/>
  <c r="Q25" i="5"/>
  <c r="R25" i="5"/>
  <c r="S25" i="5"/>
  <c r="T25" i="5"/>
  <c r="U25" i="5"/>
  <c r="B26" i="5"/>
  <c r="C26" i="5"/>
  <c r="E26" i="5"/>
  <c r="F26" i="5"/>
  <c r="G26" i="5"/>
  <c r="H26" i="5"/>
  <c r="P26" i="5" s="1"/>
  <c r="I26" i="5"/>
  <c r="S26" i="5" s="1"/>
  <c r="J26" i="5"/>
  <c r="K26" i="5"/>
  <c r="L26" i="5"/>
  <c r="M26" i="5"/>
  <c r="N26" i="5"/>
  <c r="O26" i="5"/>
  <c r="E28" i="5"/>
  <c r="U28" i="5" s="1"/>
  <c r="P28" i="5"/>
  <c r="Q28" i="5"/>
  <c r="R28" i="5"/>
  <c r="S28" i="5"/>
  <c r="T28" i="5"/>
  <c r="E29" i="5"/>
  <c r="T29" i="5" s="1"/>
  <c r="P29" i="5"/>
  <c r="Q29" i="5"/>
  <c r="R29" i="5"/>
  <c r="S29" i="5"/>
  <c r="E30" i="5"/>
  <c r="U30" i="5" s="1"/>
  <c r="P30" i="5"/>
  <c r="Q30" i="5"/>
  <c r="R30" i="5"/>
  <c r="S30" i="5"/>
  <c r="T30" i="5"/>
  <c r="E31" i="5"/>
  <c r="P31" i="5"/>
  <c r="Q31" i="5"/>
  <c r="R31" i="5"/>
  <c r="S31" i="5"/>
  <c r="T31" i="5"/>
  <c r="U31" i="5"/>
  <c r="B32" i="5"/>
  <c r="C32" i="5"/>
  <c r="E32" i="5"/>
  <c r="T32" i="5" s="1"/>
  <c r="F32" i="5"/>
  <c r="G32" i="5"/>
  <c r="H32" i="5"/>
  <c r="I32" i="5"/>
  <c r="J32" i="5"/>
  <c r="K32" i="5"/>
  <c r="Q32" i="5" s="1"/>
  <c r="L32" i="5"/>
  <c r="M32" i="5"/>
  <c r="N32" i="5"/>
  <c r="O32" i="5"/>
  <c r="P32" i="5"/>
  <c r="R32" i="5"/>
  <c r="S32" i="5"/>
  <c r="E34" i="5"/>
  <c r="P34" i="5"/>
  <c r="Q34" i="5"/>
  <c r="R34" i="5"/>
  <c r="S34" i="5"/>
  <c r="T34" i="5"/>
  <c r="U34" i="5"/>
  <c r="B35" i="5"/>
  <c r="E35" i="5" s="1"/>
  <c r="C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E37" i="5"/>
  <c r="T37" i="5" s="1"/>
  <c r="P37" i="5"/>
  <c r="Q37" i="5"/>
  <c r="R37" i="5"/>
  <c r="S37" i="5"/>
  <c r="E38" i="5"/>
  <c r="U38" i="5" s="1"/>
  <c r="P38" i="5"/>
  <c r="Q38" i="5"/>
  <c r="R38" i="5"/>
  <c r="S38" i="5"/>
  <c r="T38" i="5"/>
  <c r="E39" i="5"/>
  <c r="P39" i="5"/>
  <c r="Q39" i="5"/>
  <c r="R39" i="5"/>
  <c r="S39" i="5"/>
  <c r="T39" i="5"/>
  <c r="U39" i="5"/>
  <c r="E40" i="5"/>
  <c r="T40" i="5" s="1"/>
  <c r="P40" i="5"/>
  <c r="Q40" i="5"/>
  <c r="R40" i="5"/>
  <c r="S40" i="5"/>
  <c r="E41" i="5"/>
  <c r="P41" i="5"/>
  <c r="Q41" i="5"/>
  <c r="R41" i="5"/>
  <c r="S41" i="5"/>
  <c r="T41" i="5"/>
  <c r="U41" i="5"/>
  <c r="B42" i="5"/>
  <c r="C42" i="5"/>
  <c r="E42" i="5"/>
  <c r="F42" i="5"/>
  <c r="G42" i="5"/>
  <c r="H42" i="5"/>
  <c r="P42" i="5" s="1"/>
  <c r="I42" i="5"/>
  <c r="Q42" i="5" s="1"/>
  <c r="J42" i="5"/>
  <c r="K42" i="5"/>
  <c r="L42" i="5"/>
  <c r="M42" i="5"/>
  <c r="N42" i="5"/>
  <c r="O42" i="5"/>
  <c r="E44" i="5"/>
  <c r="P44" i="5"/>
  <c r="Q44" i="5"/>
  <c r="R44" i="5"/>
  <c r="S44" i="5"/>
  <c r="T44" i="5"/>
  <c r="U44" i="5"/>
  <c r="E45" i="5"/>
  <c r="T55" i="5" s="1"/>
  <c r="P45" i="5"/>
  <c r="Q45" i="5"/>
  <c r="R45" i="5"/>
  <c r="S45" i="5"/>
  <c r="U45" i="5"/>
  <c r="E46" i="5"/>
  <c r="T46" i="5" s="1"/>
  <c r="P46" i="5"/>
  <c r="Q46" i="5"/>
  <c r="R46" i="5"/>
  <c r="S46" i="5"/>
  <c r="E47" i="5"/>
  <c r="P47" i="5"/>
  <c r="Q47" i="5"/>
  <c r="R47" i="5"/>
  <c r="S47" i="5"/>
  <c r="T47" i="5"/>
  <c r="U47" i="5"/>
  <c r="E48" i="5"/>
  <c r="T48" i="5" s="1"/>
  <c r="P48" i="5"/>
  <c r="Q48" i="5"/>
  <c r="R48" i="5"/>
  <c r="S48" i="5"/>
  <c r="E49" i="5"/>
  <c r="T49" i="5" s="1"/>
  <c r="P49" i="5"/>
  <c r="Q49" i="5"/>
  <c r="R49" i="5"/>
  <c r="S49" i="5"/>
  <c r="E50" i="5"/>
  <c r="P50" i="5"/>
  <c r="Q50" i="5"/>
  <c r="R50" i="5"/>
  <c r="S50" i="5"/>
  <c r="T50" i="5"/>
  <c r="U50" i="5"/>
  <c r="E51" i="5"/>
  <c r="U51" i="5" s="1"/>
  <c r="P51" i="5"/>
  <c r="Q51" i="5"/>
  <c r="R51" i="5"/>
  <c r="S51" i="5"/>
  <c r="T51" i="5"/>
  <c r="E52" i="5"/>
  <c r="U52" i="5" s="1"/>
  <c r="P52" i="5"/>
  <c r="Q52" i="5"/>
  <c r="R52" i="5"/>
  <c r="S52" i="5"/>
  <c r="E53" i="5"/>
  <c r="U53" i="5" s="1"/>
  <c r="P53" i="5"/>
  <c r="Q53" i="5"/>
  <c r="R53" i="5"/>
  <c r="S53" i="5"/>
  <c r="T53" i="5"/>
  <c r="E54" i="5"/>
  <c r="P54" i="5"/>
  <c r="Q54" i="5"/>
  <c r="R54" i="5"/>
  <c r="S54" i="5"/>
  <c r="T54" i="5"/>
  <c r="U54" i="5"/>
  <c r="B55" i="5"/>
  <c r="C55" i="5"/>
  <c r="E55" i="5"/>
  <c r="F55" i="5"/>
  <c r="G55" i="5"/>
  <c r="H55" i="5"/>
  <c r="I55" i="5"/>
  <c r="J55" i="5"/>
  <c r="K55" i="5"/>
  <c r="Q55" i="5" s="1"/>
  <c r="L55" i="5"/>
  <c r="M55" i="5"/>
  <c r="N55" i="5"/>
  <c r="O55" i="5"/>
  <c r="P55" i="5"/>
  <c r="R55" i="5"/>
  <c r="S55" i="5"/>
  <c r="E57" i="5"/>
  <c r="P57" i="5"/>
  <c r="Q57" i="5"/>
  <c r="R57" i="5"/>
  <c r="S57" i="5"/>
  <c r="T57" i="5"/>
  <c r="U57" i="5"/>
  <c r="E58" i="5"/>
  <c r="T58" i="5" s="1"/>
  <c r="P58" i="5"/>
  <c r="Q58" i="5"/>
  <c r="R58" i="5"/>
  <c r="S58" i="5"/>
  <c r="E59" i="5"/>
  <c r="P59" i="5"/>
  <c r="Q59" i="5"/>
  <c r="R59" i="5"/>
  <c r="S59" i="5"/>
  <c r="T59" i="5"/>
  <c r="U59" i="5"/>
  <c r="E60" i="5"/>
  <c r="T60" i="5" s="1"/>
  <c r="P60" i="5"/>
  <c r="Q60" i="5"/>
  <c r="R60" i="5"/>
  <c r="S60" i="5"/>
  <c r="U60" i="5"/>
  <c r="B61" i="5"/>
  <c r="E61" i="5" s="1"/>
  <c r="C61" i="5"/>
  <c r="H61" i="5"/>
  <c r="I61" i="5"/>
  <c r="J61" i="5"/>
  <c r="P61" i="5" s="1"/>
  <c r="K61" i="5"/>
  <c r="L61" i="5"/>
  <c r="M61" i="5"/>
  <c r="N61" i="5"/>
  <c r="O61" i="5"/>
  <c r="Q61" i="5"/>
  <c r="R61" i="5"/>
  <c r="S61" i="5"/>
  <c r="E63" i="5"/>
  <c r="T68" i="5" s="1"/>
  <c r="P63" i="5"/>
  <c r="Q63" i="5"/>
  <c r="R63" i="5"/>
  <c r="S63" i="5"/>
  <c r="T63" i="5"/>
  <c r="U63" i="5"/>
  <c r="E64" i="5"/>
  <c r="P64" i="5"/>
  <c r="Q64" i="5"/>
  <c r="R64" i="5"/>
  <c r="S64" i="5"/>
  <c r="T64" i="5"/>
  <c r="U64" i="5"/>
  <c r="E65" i="5"/>
  <c r="P65" i="5"/>
  <c r="Q65" i="5"/>
  <c r="R65" i="5"/>
  <c r="S65" i="5"/>
  <c r="T65" i="5"/>
  <c r="U65" i="5"/>
  <c r="E66" i="5"/>
  <c r="P66" i="5"/>
  <c r="Q66" i="5"/>
  <c r="R66" i="5"/>
  <c r="S66" i="5"/>
  <c r="T66" i="5"/>
  <c r="U66" i="5"/>
  <c r="E67" i="5"/>
  <c r="T67" i="5" s="1"/>
  <c r="P67" i="5"/>
  <c r="Q67" i="5"/>
  <c r="R67" i="5"/>
  <c r="S67" i="5"/>
  <c r="B68" i="5"/>
  <c r="C68" i="5"/>
  <c r="E68" i="5"/>
  <c r="F68" i="5"/>
  <c r="G68" i="5"/>
  <c r="H68" i="5"/>
  <c r="I68" i="5"/>
  <c r="S68" i="5" s="1"/>
  <c r="J68" i="5"/>
  <c r="K68" i="5"/>
  <c r="L68" i="5"/>
  <c r="M68" i="5"/>
  <c r="N68" i="5"/>
  <c r="O68" i="5"/>
  <c r="P68" i="5"/>
  <c r="Q68" i="5"/>
  <c r="R68" i="5"/>
  <c r="B69" i="5"/>
  <c r="E69" i="5" s="1"/>
  <c r="C69" i="5"/>
  <c r="F69" i="5"/>
  <c r="G69" i="5"/>
  <c r="H69" i="5"/>
  <c r="I69" i="5"/>
  <c r="Q69" i="5" s="1"/>
  <c r="J69" i="5"/>
  <c r="K69" i="5"/>
  <c r="L69" i="5"/>
  <c r="M69" i="5"/>
  <c r="N69" i="5"/>
  <c r="O69" i="5"/>
  <c r="P69" i="5"/>
  <c r="R69" i="5"/>
  <c r="S69" i="5"/>
  <c r="E71" i="5"/>
  <c r="P71" i="5"/>
  <c r="Q71" i="5"/>
  <c r="U71" i="5" s="1"/>
  <c r="R71" i="5"/>
  <c r="S71" i="5"/>
  <c r="T71" i="5"/>
  <c r="E72" i="5"/>
  <c r="P72" i="5"/>
  <c r="Q72" i="5"/>
  <c r="R72" i="5"/>
  <c r="S72" i="5"/>
  <c r="T72" i="5"/>
  <c r="U72" i="5"/>
  <c r="B73" i="5"/>
  <c r="C73" i="5"/>
  <c r="E73" i="5"/>
  <c r="F73" i="5"/>
  <c r="G73" i="5"/>
  <c r="H73" i="5"/>
  <c r="P73" i="5" s="1"/>
  <c r="I73" i="5"/>
  <c r="S73" i="5" s="1"/>
  <c r="J73" i="5"/>
  <c r="K73" i="5"/>
  <c r="L73" i="5"/>
  <c r="M73" i="5"/>
  <c r="N73" i="5"/>
  <c r="O73" i="5"/>
  <c r="T73" i="5"/>
  <c r="U73" i="5"/>
  <c r="B74" i="5"/>
  <c r="C74" i="5"/>
  <c r="E74" i="5"/>
  <c r="F74" i="5"/>
  <c r="G74" i="5"/>
  <c r="H74" i="5"/>
  <c r="P74" i="5" s="1"/>
  <c r="I74" i="5"/>
  <c r="Q74" i="5" s="1"/>
  <c r="J74" i="5"/>
  <c r="K74" i="5"/>
  <c r="L74" i="5"/>
  <c r="M74" i="5"/>
  <c r="N74" i="5"/>
  <c r="O74" i="5"/>
  <c r="T74" i="5"/>
  <c r="U74" i="5"/>
  <c r="B75" i="5"/>
  <c r="C75" i="5"/>
  <c r="E75" i="5"/>
  <c r="F75" i="5"/>
  <c r="G75" i="5"/>
  <c r="H75" i="5"/>
  <c r="R75" i="5" s="1"/>
  <c r="I75" i="5"/>
  <c r="Q75" i="5" s="1"/>
  <c r="J75" i="5"/>
  <c r="K75" i="5"/>
  <c r="L75" i="5"/>
  <c r="M75" i="5"/>
  <c r="N75" i="5"/>
  <c r="O75" i="5"/>
  <c r="P75" i="5"/>
  <c r="A79" i="5"/>
  <c r="B82" i="5"/>
  <c r="C82" i="5"/>
  <c r="D82" i="5"/>
  <c r="F82" i="5"/>
  <c r="G82" i="5"/>
  <c r="H82" i="5"/>
  <c r="I82" i="5"/>
  <c r="J82" i="5"/>
  <c r="K82" i="5"/>
  <c r="L82" i="5"/>
  <c r="M82" i="5"/>
  <c r="E83" i="5"/>
  <c r="E82" i="5" s="1"/>
  <c r="E84" i="5"/>
  <c r="E85" i="5"/>
  <c r="E86" i="5"/>
  <c r="B87" i="5"/>
  <c r="C87" i="5"/>
  <c r="D87" i="5"/>
  <c r="F87" i="5"/>
  <c r="G87" i="5"/>
  <c r="H87" i="5"/>
  <c r="I87" i="5"/>
  <c r="J87" i="5"/>
  <c r="K87" i="5"/>
  <c r="L87" i="5"/>
  <c r="M87" i="5"/>
  <c r="N87" i="5"/>
  <c r="O87" i="5"/>
  <c r="E88" i="5"/>
  <c r="E87" i="5" s="1"/>
  <c r="E115" i="5" s="1"/>
  <c r="P88" i="5"/>
  <c r="P87" i="5" s="1"/>
  <c r="Q88" i="5"/>
  <c r="R88" i="5"/>
  <c r="S88" i="5"/>
  <c r="E89" i="5"/>
  <c r="P89" i="5"/>
  <c r="Q89" i="5"/>
  <c r="R89" i="5"/>
  <c r="S89" i="5"/>
  <c r="S87" i="5" s="1"/>
  <c r="T89" i="5"/>
  <c r="U89" i="5"/>
  <c r="E90" i="5"/>
  <c r="T90" i="5" s="1"/>
  <c r="P90" i="5"/>
  <c r="Q90" i="5"/>
  <c r="R90" i="5"/>
  <c r="S90" i="5"/>
  <c r="U90" i="5"/>
  <c r="E91" i="5"/>
  <c r="T91" i="5" s="1"/>
  <c r="P91" i="5"/>
  <c r="Q91" i="5"/>
  <c r="Q87" i="5" s="1"/>
  <c r="R91" i="5"/>
  <c r="S91" i="5"/>
  <c r="E92" i="5"/>
  <c r="P92" i="5"/>
  <c r="Q92" i="5"/>
  <c r="R92" i="5"/>
  <c r="S92" i="5"/>
  <c r="T92" i="5"/>
  <c r="U92" i="5"/>
  <c r="E93" i="5"/>
  <c r="U93" i="5" s="1"/>
  <c r="P93" i="5"/>
  <c r="Q93" i="5"/>
  <c r="R93" i="5"/>
  <c r="S93" i="5"/>
  <c r="T93" i="5"/>
  <c r="E94" i="5"/>
  <c r="T94" i="5" s="1"/>
  <c r="P94" i="5"/>
  <c r="Q94" i="5"/>
  <c r="R94" i="5"/>
  <c r="R87" i="5" s="1"/>
  <c r="S94" i="5"/>
  <c r="E95" i="5"/>
  <c r="P95" i="5"/>
  <c r="Q95" i="5"/>
  <c r="R95" i="5"/>
  <c r="S95" i="5"/>
  <c r="T95" i="5"/>
  <c r="U95" i="5"/>
  <c r="E96" i="5"/>
  <c r="P96" i="5"/>
  <c r="Q96" i="5"/>
  <c r="R96" i="5"/>
  <c r="S96" i="5"/>
  <c r="T96" i="5"/>
  <c r="U96" i="5"/>
  <c r="B97" i="5"/>
  <c r="B114" i="5" s="1"/>
  <c r="C97" i="5"/>
  <c r="C114" i="5" s="1"/>
  <c r="D97" i="5"/>
  <c r="D114" i="5" s="1"/>
  <c r="F97" i="5"/>
  <c r="F114" i="5" s="1"/>
  <c r="G97" i="5"/>
  <c r="H97" i="5"/>
  <c r="I97" i="5"/>
  <c r="J97" i="5"/>
  <c r="K97" i="5"/>
  <c r="L97" i="5"/>
  <c r="M97" i="5"/>
  <c r="R97" i="5"/>
  <c r="S97" i="5"/>
  <c r="E98" i="5"/>
  <c r="R98" i="5"/>
  <c r="S98" i="5"/>
  <c r="T98" i="5"/>
  <c r="U98" i="5"/>
  <c r="E99" i="5"/>
  <c r="R99" i="5"/>
  <c r="S99" i="5"/>
  <c r="T99" i="5"/>
  <c r="U99" i="5"/>
  <c r="E100" i="5"/>
  <c r="T100" i="5" s="1"/>
  <c r="R100" i="5"/>
  <c r="S100" i="5"/>
  <c r="E101" i="5"/>
  <c r="R101" i="5"/>
  <c r="S101" i="5"/>
  <c r="T101" i="5"/>
  <c r="U101" i="5"/>
  <c r="E102" i="5"/>
  <c r="R102" i="5"/>
  <c r="S102" i="5"/>
  <c r="T102" i="5"/>
  <c r="U102" i="5"/>
  <c r="E103" i="5"/>
  <c r="T103" i="5" s="1"/>
  <c r="R103" i="5"/>
  <c r="S103" i="5"/>
  <c r="E104" i="5"/>
  <c r="T104" i="5" s="1"/>
  <c r="R104" i="5"/>
  <c r="S104" i="5"/>
  <c r="E105" i="5"/>
  <c r="R105" i="5"/>
  <c r="S105" i="5"/>
  <c r="T105" i="5"/>
  <c r="U105" i="5"/>
  <c r="E106" i="5"/>
  <c r="R106" i="5"/>
  <c r="S106" i="5"/>
  <c r="T106" i="5"/>
  <c r="U106" i="5"/>
  <c r="E107" i="5"/>
  <c r="R107" i="5"/>
  <c r="S107" i="5"/>
  <c r="T107" i="5"/>
  <c r="U107" i="5"/>
  <c r="E108" i="5"/>
  <c r="R108" i="5"/>
  <c r="S108" i="5"/>
  <c r="T108" i="5"/>
  <c r="U108" i="5"/>
  <c r="E109" i="5"/>
  <c r="R109" i="5"/>
  <c r="S109" i="5"/>
  <c r="T109" i="5"/>
  <c r="U109" i="5"/>
  <c r="E110" i="5"/>
  <c r="R110" i="5"/>
  <c r="S110" i="5"/>
  <c r="T110" i="5"/>
  <c r="U110" i="5"/>
  <c r="E111" i="5"/>
  <c r="R111" i="5"/>
  <c r="S111" i="5"/>
  <c r="T111" i="5"/>
  <c r="U111" i="5"/>
  <c r="E112" i="5"/>
  <c r="T112" i="5" s="1"/>
  <c r="R112" i="5"/>
  <c r="S112" i="5"/>
  <c r="U112" i="5"/>
  <c r="R113" i="5"/>
  <c r="S113" i="5"/>
  <c r="T113" i="5"/>
  <c r="U113" i="5"/>
  <c r="G114" i="5"/>
  <c r="H114" i="5"/>
  <c r="I114" i="5"/>
  <c r="J114" i="5"/>
  <c r="K114" i="5"/>
  <c r="L114" i="5"/>
  <c r="M114" i="5"/>
  <c r="N114" i="5"/>
  <c r="O114" i="5"/>
  <c r="R114" i="5"/>
  <c r="S114" i="5"/>
  <c r="B115" i="5"/>
  <c r="C115" i="5"/>
  <c r="D115" i="5"/>
  <c r="F115" i="5"/>
  <c r="G115" i="5"/>
  <c r="H115" i="5"/>
  <c r="I115" i="5"/>
  <c r="J115" i="5"/>
  <c r="K115" i="5"/>
  <c r="L115" i="5"/>
  <c r="M115" i="5"/>
  <c r="S115" i="5" s="1"/>
  <c r="N115" i="5"/>
  <c r="O115" i="5"/>
  <c r="R115" i="5"/>
  <c r="U114" i="7" l="1"/>
  <c r="T114" i="7"/>
  <c r="E114" i="6"/>
  <c r="T97" i="6"/>
  <c r="U97" i="6"/>
  <c r="U115" i="5"/>
  <c r="T115" i="5"/>
  <c r="P114" i="5"/>
  <c r="P115" i="5"/>
  <c r="T61" i="5"/>
  <c r="U61" i="5"/>
  <c r="Q115" i="5"/>
  <c r="Q114" i="5"/>
  <c r="T17" i="5"/>
  <c r="T35" i="5"/>
  <c r="U35" i="5"/>
  <c r="U87" i="5"/>
  <c r="U103" i="5"/>
  <c r="T87" i="5"/>
  <c r="U48" i="5"/>
  <c r="T45" i="5"/>
  <c r="T26" i="5"/>
  <c r="U17" i="5"/>
  <c r="R26" i="5"/>
  <c r="Q73" i="5"/>
  <c r="Q26" i="5"/>
  <c r="U26" i="5" s="1"/>
  <c r="S17" i="5"/>
  <c r="U69" i="5"/>
  <c r="E97" i="5"/>
  <c r="U55" i="5"/>
  <c r="U32" i="5"/>
  <c r="R73" i="5"/>
  <c r="S74" i="5"/>
  <c r="U67" i="5"/>
  <c r="U58" i="5"/>
  <c r="U42" i="5"/>
  <c r="R17" i="5"/>
  <c r="U12" i="5"/>
  <c r="U88" i="5"/>
  <c r="U75" i="5"/>
  <c r="R74" i="5"/>
  <c r="U46" i="5"/>
  <c r="T42" i="5"/>
  <c r="U15" i="5"/>
  <c r="T12" i="5"/>
  <c r="U100" i="5"/>
  <c r="U49" i="5"/>
  <c r="S42" i="5"/>
  <c r="U94" i="5"/>
  <c r="U68" i="5"/>
  <c r="R42" i="5"/>
  <c r="U37" i="5"/>
  <c r="U29" i="5"/>
  <c r="U104" i="5"/>
  <c r="T52" i="5"/>
  <c r="U40" i="5"/>
  <c r="U91" i="5"/>
  <c r="T88" i="5"/>
  <c r="S75" i="5"/>
  <c r="E9" i="4"/>
  <c r="U75" i="4" s="1"/>
  <c r="P9" i="4"/>
  <c r="Q9" i="4"/>
  <c r="R9" i="4"/>
  <c r="S9" i="4"/>
  <c r="E10" i="4"/>
  <c r="P10" i="4"/>
  <c r="Q10" i="4"/>
  <c r="R10" i="4"/>
  <c r="S10" i="4"/>
  <c r="T10" i="4"/>
  <c r="U10" i="4"/>
  <c r="E11" i="4"/>
  <c r="P11" i="4"/>
  <c r="Q11" i="4"/>
  <c r="R11" i="4"/>
  <c r="S11" i="4"/>
  <c r="T11" i="4"/>
  <c r="U11" i="4"/>
  <c r="E12" i="4"/>
  <c r="T12" i="4" s="1"/>
  <c r="P12" i="4"/>
  <c r="Q12" i="4"/>
  <c r="R12" i="4"/>
  <c r="S12" i="4"/>
  <c r="E13" i="4"/>
  <c r="P13" i="4"/>
  <c r="Q13" i="4"/>
  <c r="R13" i="4"/>
  <c r="S13" i="4"/>
  <c r="T13" i="4"/>
  <c r="U13" i="4"/>
  <c r="E14" i="4"/>
  <c r="P14" i="4"/>
  <c r="Q14" i="4"/>
  <c r="R14" i="4"/>
  <c r="S14" i="4"/>
  <c r="T14" i="4"/>
  <c r="U14" i="4"/>
  <c r="E15" i="4"/>
  <c r="U15" i="4" s="1"/>
  <c r="P15" i="4"/>
  <c r="Q15" i="4"/>
  <c r="R15" i="4"/>
  <c r="S15" i="4"/>
  <c r="E16" i="4"/>
  <c r="P16" i="4"/>
  <c r="Q16" i="4"/>
  <c r="R16" i="4"/>
  <c r="S16" i="4"/>
  <c r="T16" i="4"/>
  <c r="U16" i="4"/>
  <c r="B17" i="4"/>
  <c r="C17" i="4"/>
  <c r="E17" i="4"/>
  <c r="F17" i="4"/>
  <c r="G17" i="4"/>
  <c r="H17" i="4"/>
  <c r="R17" i="4" s="1"/>
  <c r="I17" i="4"/>
  <c r="Q17" i="4" s="1"/>
  <c r="J17" i="4"/>
  <c r="K17" i="4"/>
  <c r="L17" i="4"/>
  <c r="M17" i="4"/>
  <c r="N17" i="4"/>
  <c r="O17" i="4"/>
  <c r="E19" i="4"/>
  <c r="P19" i="4"/>
  <c r="Q19" i="4"/>
  <c r="R19" i="4"/>
  <c r="S19" i="4"/>
  <c r="T19" i="4"/>
  <c r="U19" i="4"/>
  <c r="E20" i="4"/>
  <c r="P20" i="4"/>
  <c r="Q20" i="4"/>
  <c r="R20" i="4"/>
  <c r="S20" i="4"/>
  <c r="T20" i="4"/>
  <c r="U20" i="4"/>
  <c r="E21" i="4"/>
  <c r="T21" i="4" s="1"/>
  <c r="P21" i="4"/>
  <c r="Q21" i="4"/>
  <c r="R21" i="4"/>
  <c r="S21" i="4"/>
  <c r="E22" i="4"/>
  <c r="P22" i="4"/>
  <c r="Q22" i="4"/>
  <c r="R22" i="4"/>
  <c r="S22" i="4"/>
  <c r="T22" i="4"/>
  <c r="U22" i="4"/>
  <c r="E23" i="4"/>
  <c r="P23" i="4"/>
  <c r="Q23" i="4"/>
  <c r="R23" i="4"/>
  <c r="S23" i="4"/>
  <c r="T23" i="4"/>
  <c r="U23" i="4"/>
  <c r="E24" i="4"/>
  <c r="T24" i="4" s="1"/>
  <c r="P24" i="4"/>
  <c r="Q24" i="4"/>
  <c r="R24" i="4"/>
  <c r="S24" i="4"/>
  <c r="E25" i="4"/>
  <c r="P25" i="4"/>
  <c r="Q25" i="4"/>
  <c r="R25" i="4"/>
  <c r="S25" i="4"/>
  <c r="T25" i="4"/>
  <c r="U25" i="4"/>
  <c r="B26" i="4"/>
  <c r="C26" i="4"/>
  <c r="E26" i="4"/>
  <c r="T26" i="4" s="1"/>
  <c r="F26" i="4"/>
  <c r="G26" i="4"/>
  <c r="H26" i="4"/>
  <c r="P26" i="4" s="1"/>
  <c r="I26" i="4"/>
  <c r="Q26" i="4" s="1"/>
  <c r="J26" i="4"/>
  <c r="K26" i="4"/>
  <c r="L26" i="4"/>
  <c r="M26" i="4"/>
  <c r="N26" i="4"/>
  <c r="O26" i="4"/>
  <c r="E28" i="4"/>
  <c r="U28" i="4" s="1"/>
  <c r="P28" i="4"/>
  <c r="Q28" i="4"/>
  <c r="R28" i="4"/>
  <c r="S28" i="4"/>
  <c r="T28" i="4"/>
  <c r="E29" i="4"/>
  <c r="U29" i="4" s="1"/>
  <c r="P29" i="4"/>
  <c r="Q29" i="4"/>
  <c r="R29" i="4"/>
  <c r="S29" i="4"/>
  <c r="T29" i="4"/>
  <c r="E30" i="4"/>
  <c r="P30" i="4"/>
  <c r="Q30" i="4"/>
  <c r="R30" i="4"/>
  <c r="S30" i="4"/>
  <c r="T30" i="4"/>
  <c r="U30" i="4"/>
  <c r="E31" i="4"/>
  <c r="P31" i="4"/>
  <c r="Q31" i="4"/>
  <c r="R31" i="4"/>
  <c r="S31" i="4"/>
  <c r="T31" i="4"/>
  <c r="U31" i="4"/>
  <c r="B32" i="4"/>
  <c r="C32" i="4"/>
  <c r="E32" i="4"/>
  <c r="F32" i="4"/>
  <c r="G32" i="4"/>
  <c r="H32" i="4"/>
  <c r="P32" i="4" s="1"/>
  <c r="I32" i="4"/>
  <c r="Q32" i="4" s="1"/>
  <c r="J32" i="4"/>
  <c r="K32" i="4"/>
  <c r="L32" i="4"/>
  <c r="M32" i="4"/>
  <c r="N32" i="4"/>
  <c r="O32" i="4"/>
  <c r="E34" i="4"/>
  <c r="P34" i="4"/>
  <c r="Q34" i="4"/>
  <c r="R34" i="4"/>
  <c r="S34" i="4"/>
  <c r="T34" i="4"/>
  <c r="U34" i="4"/>
  <c r="B35" i="4"/>
  <c r="C35" i="4"/>
  <c r="E35" i="4"/>
  <c r="T35" i="4" s="1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E37" i="4"/>
  <c r="U37" i="4" s="1"/>
  <c r="P37" i="4"/>
  <c r="Q37" i="4"/>
  <c r="R37" i="4"/>
  <c r="S37" i="4"/>
  <c r="T37" i="4"/>
  <c r="E38" i="4"/>
  <c r="P38" i="4"/>
  <c r="Q38" i="4"/>
  <c r="R38" i="4"/>
  <c r="S38" i="4"/>
  <c r="T38" i="4"/>
  <c r="U38" i="4"/>
  <c r="E39" i="4"/>
  <c r="P39" i="4"/>
  <c r="Q39" i="4"/>
  <c r="R39" i="4"/>
  <c r="S39" i="4"/>
  <c r="T39" i="4"/>
  <c r="U39" i="4"/>
  <c r="E40" i="4"/>
  <c r="P40" i="4"/>
  <c r="Q40" i="4"/>
  <c r="R40" i="4"/>
  <c r="S40" i="4"/>
  <c r="T40" i="4"/>
  <c r="U40" i="4"/>
  <c r="E41" i="4"/>
  <c r="P41" i="4"/>
  <c r="Q41" i="4"/>
  <c r="R41" i="4"/>
  <c r="S41" i="4"/>
  <c r="T41" i="4"/>
  <c r="U41" i="4"/>
  <c r="B42" i="4"/>
  <c r="C42" i="4"/>
  <c r="E42" i="4"/>
  <c r="F42" i="4"/>
  <c r="G42" i="4"/>
  <c r="H42" i="4"/>
  <c r="R42" i="4" s="1"/>
  <c r="I42" i="4"/>
  <c r="S42" i="4" s="1"/>
  <c r="J42" i="4"/>
  <c r="K42" i="4"/>
  <c r="L42" i="4"/>
  <c r="M42" i="4"/>
  <c r="N42" i="4"/>
  <c r="O42" i="4"/>
  <c r="P42" i="4"/>
  <c r="Q42" i="4"/>
  <c r="E44" i="4"/>
  <c r="P44" i="4"/>
  <c r="Q44" i="4"/>
  <c r="R44" i="4"/>
  <c r="S44" i="4"/>
  <c r="T44" i="4"/>
  <c r="U44" i="4"/>
  <c r="E45" i="4"/>
  <c r="P45" i="4"/>
  <c r="Q45" i="4"/>
  <c r="R45" i="4"/>
  <c r="S45" i="4"/>
  <c r="T45" i="4"/>
  <c r="U45" i="4"/>
  <c r="E46" i="4"/>
  <c r="U46" i="4" s="1"/>
  <c r="P46" i="4"/>
  <c r="Q46" i="4"/>
  <c r="R46" i="4"/>
  <c r="S46" i="4"/>
  <c r="E47" i="4"/>
  <c r="P47" i="4"/>
  <c r="Q47" i="4"/>
  <c r="R47" i="4"/>
  <c r="S47" i="4"/>
  <c r="T47" i="4"/>
  <c r="U47" i="4"/>
  <c r="E48" i="4"/>
  <c r="T48" i="4" s="1"/>
  <c r="P48" i="4"/>
  <c r="Q48" i="4"/>
  <c r="R48" i="4"/>
  <c r="S48" i="4"/>
  <c r="U48" i="4"/>
  <c r="E49" i="4"/>
  <c r="T49" i="4" s="1"/>
  <c r="P49" i="4"/>
  <c r="Q49" i="4"/>
  <c r="R49" i="4"/>
  <c r="S49" i="4"/>
  <c r="E50" i="4"/>
  <c r="P50" i="4"/>
  <c r="Q50" i="4"/>
  <c r="R50" i="4"/>
  <c r="S50" i="4"/>
  <c r="T50" i="4"/>
  <c r="U50" i="4"/>
  <c r="E51" i="4"/>
  <c r="U51" i="4" s="1"/>
  <c r="P51" i="4"/>
  <c r="Q51" i="4"/>
  <c r="R51" i="4"/>
  <c r="S51" i="4"/>
  <c r="T51" i="4"/>
  <c r="E52" i="4"/>
  <c r="U52" i="4" s="1"/>
  <c r="P52" i="4"/>
  <c r="Q52" i="4"/>
  <c r="R52" i="4"/>
  <c r="S52" i="4"/>
  <c r="T52" i="4"/>
  <c r="E53" i="4"/>
  <c r="P53" i="4"/>
  <c r="Q53" i="4"/>
  <c r="R53" i="4"/>
  <c r="S53" i="4"/>
  <c r="T53" i="4"/>
  <c r="U53" i="4"/>
  <c r="E54" i="4"/>
  <c r="P54" i="4"/>
  <c r="Q54" i="4"/>
  <c r="R54" i="4"/>
  <c r="S54" i="4"/>
  <c r="T54" i="4"/>
  <c r="U54" i="4"/>
  <c r="B55" i="4"/>
  <c r="C55" i="4"/>
  <c r="E55" i="4"/>
  <c r="F55" i="4"/>
  <c r="G55" i="4"/>
  <c r="H55" i="4"/>
  <c r="P55" i="4" s="1"/>
  <c r="I55" i="4"/>
  <c r="S55" i="4" s="1"/>
  <c r="J55" i="4"/>
  <c r="K55" i="4"/>
  <c r="L55" i="4"/>
  <c r="M55" i="4"/>
  <c r="N55" i="4"/>
  <c r="O55" i="4"/>
  <c r="E57" i="4"/>
  <c r="P57" i="4"/>
  <c r="Q57" i="4"/>
  <c r="R57" i="4"/>
  <c r="S57" i="4"/>
  <c r="T57" i="4"/>
  <c r="U57" i="4"/>
  <c r="E58" i="4"/>
  <c r="T58" i="4" s="1"/>
  <c r="P58" i="4"/>
  <c r="Q58" i="4"/>
  <c r="R58" i="4"/>
  <c r="S58" i="4"/>
  <c r="E59" i="4"/>
  <c r="P59" i="4"/>
  <c r="Q59" i="4"/>
  <c r="R59" i="4"/>
  <c r="S59" i="4"/>
  <c r="T59" i="4"/>
  <c r="U59" i="4"/>
  <c r="E60" i="4"/>
  <c r="P60" i="4"/>
  <c r="Q60" i="4"/>
  <c r="R60" i="4"/>
  <c r="S60" i="4"/>
  <c r="T60" i="4"/>
  <c r="U60" i="4"/>
  <c r="B61" i="4"/>
  <c r="C61" i="4"/>
  <c r="E61" i="4"/>
  <c r="T61" i="4" s="1"/>
  <c r="H61" i="4"/>
  <c r="R61" i="4" s="1"/>
  <c r="I61" i="4"/>
  <c r="J61" i="4"/>
  <c r="K61" i="4"/>
  <c r="L61" i="4"/>
  <c r="M61" i="4"/>
  <c r="N61" i="4"/>
  <c r="O61" i="4"/>
  <c r="Q61" i="4"/>
  <c r="S61" i="4"/>
  <c r="E63" i="4"/>
  <c r="U68" i="4" s="1"/>
  <c r="P63" i="4"/>
  <c r="Q63" i="4"/>
  <c r="R63" i="4"/>
  <c r="S63" i="4"/>
  <c r="T63" i="4"/>
  <c r="U63" i="4"/>
  <c r="E64" i="4"/>
  <c r="T64" i="4" s="1"/>
  <c r="P64" i="4"/>
  <c r="Q64" i="4"/>
  <c r="R64" i="4"/>
  <c r="S64" i="4"/>
  <c r="E65" i="4"/>
  <c r="P65" i="4"/>
  <c r="Q65" i="4"/>
  <c r="R65" i="4"/>
  <c r="S65" i="4"/>
  <c r="T65" i="4"/>
  <c r="U65" i="4"/>
  <c r="E66" i="4"/>
  <c r="P66" i="4"/>
  <c r="Q66" i="4"/>
  <c r="R66" i="4"/>
  <c r="S66" i="4"/>
  <c r="T66" i="4"/>
  <c r="U66" i="4"/>
  <c r="E67" i="4"/>
  <c r="T67" i="4" s="1"/>
  <c r="P67" i="4"/>
  <c r="Q67" i="4"/>
  <c r="R67" i="4"/>
  <c r="S67" i="4"/>
  <c r="B68" i="4"/>
  <c r="E68" i="4" s="1"/>
  <c r="C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B69" i="4"/>
  <c r="C69" i="4"/>
  <c r="E69" i="4"/>
  <c r="F69" i="4"/>
  <c r="G69" i="4"/>
  <c r="H69" i="4"/>
  <c r="I69" i="4"/>
  <c r="J69" i="4"/>
  <c r="K69" i="4"/>
  <c r="Q69" i="4" s="1"/>
  <c r="L69" i="4"/>
  <c r="M69" i="4"/>
  <c r="N69" i="4"/>
  <c r="O69" i="4"/>
  <c r="P69" i="4"/>
  <c r="R69" i="4"/>
  <c r="S69" i="4"/>
  <c r="E71" i="4"/>
  <c r="T71" i="4" s="1"/>
  <c r="P71" i="4"/>
  <c r="Q71" i="4"/>
  <c r="R71" i="4"/>
  <c r="S71" i="4"/>
  <c r="E72" i="4"/>
  <c r="P72" i="4"/>
  <c r="Q72" i="4"/>
  <c r="R72" i="4"/>
  <c r="S72" i="4"/>
  <c r="T72" i="4"/>
  <c r="U72" i="4"/>
  <c r="B73" i="4"/>
  <c r="C73" i="4"/>
  <c r="E73" i="4"/>
  <c r="F73" i="4"/>
  <c r="G73" i="4"/>
  <c r="H73" i="4"/>
  <c r="P73" i="4" s="1"/>
  <c r="I73" i="4"/>
  <c r="Q73" i="4" s="1"/>
  <c r="J73" i="4"/>
  <c r="K73" i="4"/>
  <c r="L73" i="4"/>
  <c r="M73" i="4"/>
  <c r="N73" i="4"/>
  <c r="O73" i="4"/>
  <c r="B74" i="4"/>
  <c r="C74" i="4"/>
  <c r="E74" i="4"/>
  <c r="F74" i="4"/>
  <c r="G74" i="4"/>
  <c r="H74" i="4"/>
  <c r="P74" i="4" s="1"/>
  <c r="I74" i="4"/>
  <c r="S74" i="4" s="1"/>
  <c r="J74" i="4"/>
  <c r="K74" i="4"/>
  <c r="L74" i="4"/>
  <c r="M74" i="4"/>
  <c r="N74" i="4"/>
  <c r="O74" i="4"/>
  <c r="B75" i="4"/>
  <c r="C75" i="4"/>
  <c r="E75" i="4"/>
  <c r="F75" i="4"/>
  <c r="G75" i="4"/>
  <c r="H75" i="4"/>
  <c r="I75" i="4"/>
  <c r="S75" i="4" s="1"/>
  <c r="J75" i="4"/>
  <c r="K75" i="4"/>
  <c r="L75" i="4"/>
  <c r="M75" i="4"/>
  <c r="N75" i="4"/>
  <c r="O75" i="4"/>
  <c r="P75" i="4"/>
  <c r="Q75" i="4"/>
  <c r="R75" i="4"/>
  <c r="A79" i="4"/>
  <c r="B82" i="4"/>
  <c r="C82" i="4"/>
  <c r="D82" i="4"/>
  <c r="F82" i="4"/>
  <c r="G82" i="4"/>
  <c r="H82" i="4"/>
  <c r="I82" i="4"/>
  <c r="J82" i="4"/>
  <c r="K82" i="4"/>
  <c r="L82" i="4"/>
  <c r="M82" i="4"/>
  <c r="E83" i="4"/>
  <c r="E82" i="4" s="1"/>
  <c r="E84" i="4"/>
  <c r="E85" i="4"/>
  <c r="E86" i="4"/>
  <c r="B87" i="4"/>
  <c r="C87" i="4"/>
  <c r="D87" i="4"/>
  <c r="F87" i="4"/>
  <c r="F115" i="4" s="1"/>
  <c r="G87" i="4"/>
  <c r="H87" i="4"/>
  <c r="I87" i="4"/>
  <c r="I114" i="4" s="1"/>
  <c r="J87" i="4"/>
  <c r="K87" i="4"/>
  <c r="L87" i="4"/>
  <c r="M87" i="4"/>
  <c r="N87" i="4"/>
  <c r="O87" i="4"/>
  <c r="E88" i="4"/>
  <c r="U88" i="4" s="1"/>
  <c r="P88" i="4"/>
  <c r="P87" i="4" s="1"/>
  <c r="Q88" i="4"/>
  <c r="Q87" i="4" s="1"/>
  <c r="R88" i="4"/>
  <c r="R87" i="4" s="1"/>
  <c r="S88" i="4"/>
  <c r="E89" i="4"/>
  <c r="P89" i="4"/>
  <c r="Q89" i="4"/>
  <c r="R89" i="4"/>
  <c r="S89" i="4"/>
  <c r="T89" i="4"/>
  <c r="U89" i="4"/>
  <c r="E90" i="4"/>
  <c r="T90" i="4" s="1"/>
  <c r="P90" i="4"/>
  <c r="Q90" i="4"/>
  <c r="R90" i="4"/>
  <c r="S90" i="4"/>
  <c r="S87" i="4" s="1"/>
  <c r="U90" i="4"/>
  <c r="E91" i="4"/>
  <c r="T91" i="4" s="1"/>
  <c r="P91" i="4"/>
  <c r="Q91" i="4"/>
  <c r="R91" i="4"/>
  <c r="S91" i="4"/>
  <c r="E92" i="4"/>
  <c r="P92" i="4"/>
  <c r="Q92" i="4"/>
  <c r="R92" i="4"/>
  <c r="S92" i="4"/>
  <c r="T92" i="4"/>
  <c r="U92" i="4"/>
  <c r="E93" i="4"/>
  <c r="P93" i="4"/>
  <c r="Q93" i="4"/>
  <c r="R93" i="4"/>
  <c r="S93" i="4"/>
  <c r="T93" i="4"/>
  <c r="U93" i="4"/>
  <c r="E94" i="4"/>
  <c r="U94" i="4" s="1"/>
  <c r="P94" i="4"/>
  <c r="Q94" i="4"/>
  <c r="R94" i="4"/>
  <c r="S94" i="4"/>
  <c r="T94" i="4"/>
  <c r="E95" i="4"/>
  <c r="P95" i="4"/>
  <c r="Q95" i="4"/>
  <c r="R95" i="4"/>
  <c r="S95" i="4"/>
  <c r="T95" i="4"/>
  <c r="U95" i="4"/>
  <c r="E96" i="4"/>
  <c r="P96" i="4"/>
  <c r="Q96" i="4"/>
  <c r="R96" i="4"/>
  <c r="S96" i="4"/>
  <c r="T96" i="4"/>
  <c r="U96" i="4"/>
  <c r="B97" i="4"/>
  <c r="B114" i="4" s="1"/>
  <c r="C97" i="4"/>
  <c r="C114" i="4" s="1"/>
  <c r="D97" i="4"/>
  <c r="D114" i="4" s="1"/>
  <c r="F97" i="4"/>
  <c r="F114" i="4" s="1"/>
  <c r="G97" i="4"/>
  <c r="G114" i="4" s="1"/>
  <c r="H97" i="4"/>
  <c r="H114" i="4" s="1"/>
  <c r="I97" i="4"/>
  <c r="J97" i="4"/>
  <c r="K97" i="4"/>
  <c r="L97" i="4"/>
  <c r="M97" i="4"/>
  <c r="S97" i="4" s="1"/>
  <c r="R97" i="4"/>
  <c r="E98" i="4"/>
  <c r="R98" i="4"/>
  <c r="S98" i="4"/>
  <c r="T98" i="4"/>
  <c r="U98" i="4"/>
  <c r="E99" i="4"/>
  <c r="R99" i="4"/>
  <c r="S99" i="4"/>
  <c r="T99" i="4"/>
  <c r="U99" i="4"/>
  <c r="E100" i="4"/>
  <c r="T100" i="4" s="1"/>
  <c r="R100" i="4"/>
  <c r="S100" i="4"/>
  <c r="E101" i="4"/>
  <c r="R101" i="4"/>
  <c r="S101" i="4"/>
  <c r="T101" i="4"/>
  <c r="U101" i="4"/>
  <c r="E102" i="4"/>
  <c r="R102" i="4"/>
  <c r="S102" i="4"/>
  <c r="T102" i="4"/>
  <c r="U102" i="4"/>
  <c r="E103" i="4"/>
  <c r="T103" i="4" s="1"/>
  <c r="R103" i="4"/>
  <c r="S103" i="4"/>
  <c r="U103" i="4"/>
  <c r="E104" i="4"/>
  <c r="R104" i="4"/>
  <c r="S104" i="4"/>
  <c r="T104" i="4"/>
  <c r="U104" i="4"/>
  <c r="E105" i="4"/>
  <c r="R105" i="4"/>
  <c r="S105" i="4"/>
  <c r="T105" i="4"/>
  <c r="U105" i="4"/>
  <c r="E106" i="4"/>
  <c r="R106" i="4"/>
  <c r="S106" i="4"/>
  <c r="T106" i="4"/>
  <c r="U106" i="4"/>
  <c r="E107" i="4"/>
  <c r="R107" i="4"/>
  <c r="S107" i="4"/>
  <c r="T107" i="4"/>
  <c r="U107" i="4"/>
  <c r="E108" i="4"/>
  <c r="R108" i="4"/>
  <c r="S108" i="4"/>
  <c r="T108" i="4"/>
  <c r="U108" i="4"/>
  <c r="E109" i="4"/>
  <c r="T109" i="4" s="1"/>
  <c r="R109" i="4"/>
  <c r="S109" i="4"/>
  <c r="E110" i="4"/>
  <c r="R110" i="4"/>
  <c r="S110" i="4"/>
  <c r="T110" i="4"/>
  <c r="U110" i="4"/>
  <c r="E111" i="4"/>
  <c r="R111" i="4"/>
  <c r="S111" i="4"/>
  <c r="T111" i="4"/>
  <c r="U111" i="4"/>
  <c r="E112" i="4"/>
  <c r="R112" i="4"/>
  <c r="S112" i="4"/>
  <c r="T112" i="4"/>
  <c r="U112" i="4"/>
  <c r="R113" i="4"/>
  <c r="S113" i="4"/>
  <c r="T113" i="4"/>
  <c r="U113" i="4"/>
  <c r="J114" i="4"/>
  <c r="K114" i="4"/>
  <c r="L114" i="4"/>
  <c r="M114" i="4"/>
  <c r="N114" i="4"/>
  <c r="O114" i="4"/>
  <c r="R114" i="4"/>
  <c r="S114" i="4"/>
  <c r="B115" i="4"/>
  <c r="C115" i="4"/>
  <c r="D115" i="4"/>
  <c r="G115" i="4"/>
  <c r="H115" i="4"/>
  <c r="I115" i="4"/>
  <c r="J115" i="4"/>
  <c r="K115" i="4"/>
  <c r="L115" i="4"/>
  <c r="M115" i="4"/>
  <c r="N115" i="4"/>
  <c r="O115" i="4"/>
  <c r="R115" i="4"/>
  <c r="S115" i="4"/>
  <c r="T114" i="6" l="1"/>
  <c r="U114" i="6"/>
  <c r="E114" i="5"/>
  <c r="U97" i="5"/>
  <c r="T97" i="5"/>
  <c r="T32" i="4"/>
  <c r="Q115" i="4"/>
  <c r="Q114" i="4"/>
  <c r="P114" i="4"/>
  <c r="P115" i="4"/>
  <c r="T55" i="4"/>
  <c r="U35" i="4"/>
  <c r="U69" i="4"/>
  <c r="U87" i="4"/>
  <c r="U61" i="4"/>
  <c r="S32" i="4"/>
  <c r="R55" i="4"/>
  <c r="R32" i="4"/>
  <c r="U26" i="4"/>
  <c r="T73" i="4"/>
  <c r="P61" i="4"/>
  <c r="Q55" i="4"/>
  <c r="S73" i="4"/>
  <c r="S26" i="4"/>
  <c r="U17" i="4"/>
  <c r="E97" i="4"/>
  <c r="U74" i="4"/>
  <c r="R73" i="4"/>
  <c r="R26" i="4"/>
  <c r="U21" i="4"/>
  <c r="U64" i="4"/>
  <c r="U24" i="4"/>
  <c r="S17" i="4"/>
  <c r="U100" i="4"/>
  <c r="U91" i="4"/>
  <c r="T88" i="4"/>
  <c r="E87" i="4"/>
  <c r="E115" i="4" s="1"/>
  <c r="T75" i="4"/>
  <c r="Q74" i="4"/>
  <c r="U49" i="4"/>
  <c r="T46" i="4"/>
  <c r="P17" i="4"/>
  <c r="T15" i="4"/>
  <c r="T69" i="4"/>
  <c r="T87" i="4"/>
  <c r="U55" i="4"/>
  <c r="U32" i="4"/>
  <c r="U73" i="4"/>
  <c r="T17" i="4"/>
  <c r="T74" i="4"/>
  <c r="U71" i="4"/>
  <c r="U9" i="4"/>
  <c r="U67" i="4"/>
  <c r="U58" i="4"/>
  <c r="U42" i="4"/>
  <c r="U12" i="4"/>
  <c r="T9" i="4"/>
  <c r="U109" i="4"/>
  <c r="R74" i="4"/>
  <c r="T42" i="4"/>
  <c r="E9" i="3"/>
  <c r="P9" i="3"/>
  <c r="Q9" i="3"/>
  <c r="R9" i="3"/>
  <c r="S9" i="3"/>
  <c r="T9" i="3"/>
  <c r="U9" i="3"/>
  <c r="E10" i="3"/>
  <c r="T75" i="3" s="1"/>
  <c r="P10" i="3"/>
  <c r="Q10" i="3"/>
  <c r="R10" i="3"/>
  <c r="S10" i="3"/>
  <c r="E11" i="3"/>
  <c r="P11" i="3"/>
  <c r="Q11" i="3"/>
  <c r="R11" i="3"/>
  <c r="S11" i="3"/>
  <c r="T11" i="3"/>
  <c r="U11" i="3"/>
  <c r="E12" i="3"/>
  <c r="T12" i="3" s="1"/>
  <c r="P12" i="3"/>
  <c r="Q12" i="3"/>
  <c r="R12" i="3"/>
  <c r="S12" i="3"/>
  <c r="E13" i="3"/>
  <c r="T13" i="3" s="1"/>
  <c r="P13" i="3"/>
  <c r="Q13" i="3"/>
  <c r="R13" i="3"/>
  <c r="S13" i="3"/>
  <c r="E14" i="3"/>
  <c r="P14" i="3"/>
  <c r="Q14" i="3"/>
  <c r="R14" i="3"/>
  <c r="S14" i="3"/>
  <c r="T14" i="3"/>
  <c r="U14" i="3"/>
  <c r="E15" i="3"/>
  <c r="T15" i="3" s="1"/>
  <c r="P15" i="3"/>
  <c r="Q15" i="3"/>
  <c r="R15" i="3"/>
  <c r="S15" i="3"/>
  <c r="E16" i="3"/>
  <c r="U16" i="3" s="1"/>
  <c r="P16" i="3"/>
  <c r="Q16" i="3"/>
  <c r="R16" i="3"/>
  <c r="S16" i="3"/>
  <c r="T16" i="3"/>
  <c r="B17" i="3"/>
  <c r="C17" i="3"/>
  <c r="E17" i="3"/>
  <c r="F17" i="3"/>
  <c r="G17" i="3"/>
  <c r="H17" i="3"/>
  <c r="P17" i="3" s="1"/>
  <c r="I17" i="3"/>
  <c r="Q17" i="3" s="1"/>
  <c r="J17" i="3"/>
  <c r="K17" i="3"/>
  <c r="L17" i="3"/>
  <c r="M17" i="3"/>
  <c r="N17" i="3"/>
  <c r="O17" i="3"/>
  <c r="E19" i="3"/>
  <c r="T19" i="3" s="1"/>
  <c r="P19" i="3"/>
  <c r="Q19" i="3"/>
  <c r="R19" i="3"/>
  <c r="S19" i="3"/>
  <c r="E20" i="3"/>
  <c r="U20" i="3" s="1"/>
  <c r="P20" i="3"/>
  <c r="Q20" i="3"/>
  <c r="R20" i="3"/>
  <c r="S20" i="3"/>
  <c r="T20" i="3"/>
  <c r="E21" i="3"/>
  <c r="P21" i="3"/>
  <c r="Q21" i="3"/>
  <c r="R21" i="3"/>
  <c r="S21" i="3"/>
  <c r="T21" i="3"/>
  <c r="U21" i="3"/>
  <c r="E22" i="3"/>
  <c r="T22" i="3" s="1"/>
  <c r="P22" i="3"/>
  <c r="Q22" i="3"/>
  <c r="R22" i="3"/>
  <c r="S22" i="3"/>
  <c r="E23" i="3"/>
  <c r="P23" i="3"/>
  <c r="Q23" i="3"/>
  <c r="R23" i="3"/>
  <c r="S23" i="3"/>
  <c r="T23" i="3"/>
  <c r="U23" i="3"/>
  <c r="E24" i="3"/>
  <c r="P24" i="3"/>
  <c r="Q24" i="3"/>
  <c r="R24" i="3"/>
  <c r="S24" i="3"/>
  <c r="T24" i="3"/>
  <c r="U24" i="3"/>
  <c r="E25" i="3"/>
  <c r="T25" i="3" s="1"/>
  <c r="P25" i="3"/>
  <c r="Q25" i="3"/>
  <c r="R25" i="3"/>
  <c r="S25" i="3"/>
  <c r="B26" i="3"/>
  <c r="C26" i="3"/>
  <c r="E26" i="3"/>
  <c r="F26" i="3"/>
  <c r="G26" i="3"/>
  <c r="H26" i="3"/>
  <c r="P26" i="3" s="1"/>
  <c r="I26" i="3"/>
  <c r="Q26" i="3" s="1"/>
  <c r="J26" i="3"/>
  <c r="K26" i="3"/>
  <c r="L26" i="3"/>
  <c r="M26" i="3"/>
  <c r="N26" i="3"/>
  <c r="O26" i="3"/>
  <c r="T26" i="3"/>
  <c r="U26" i="3"/>
  <c r="E28" i="3"/>
  <c r="P28" i="3"/>
  <c r="Q28" i="3"/>
  <c r="R28" i="3"/>
  <c r="S28" i="3"/>
  <c r="T28" i="3"/>
  <c r="U28" i="3"/>
  <c r="E29" i="3"/>
  <c r="T29" i="3" s="1"/>
  <c r="P29" i="3"/>
  <c r="Q29" i="3"/>
  <c r="R29" i="3"/>
  <c r="S29" i="3"/>
  <c r="E30" i="3"/>
  <c r="P30" i="3"/>
  <c r="Q30" i="3"/>
  <c r="R30" i="3"/>
  <c r="S30" i="3"/>
  <c r="T30" i="3"/>
  <c r="U30" i="3"/>
  <c r="E31" i="3"/>
  <c r="T31" i="3" s="1"/>
  <c r="P31" i="3"/>
  <c r="Q31" i="3"/>
  <c r="R31" i="3"/>
  <c r="S31" i="3"/>
  <c r="B32" i="3"/>
  <c r="C32" i="3"/>
  <c r="E32" i="3"/>
  <c r="T32" i="3" s="1"/>
  <c r="F32" i="3"/>
  <c r="G32" i="3"/>
  <c r="H32" i="3"/>
  <c r="I32" i="3"/>
  <c r="J32" i="3"/>
  <c r="K32" i="3"/>
  <c r="S32" i="3" s="1"/>
  <c r="L32" i="3"/>
  <c r="M32" i="3"/>
  <c r="N32" i="3"/>
  <c r="O32" i="3"/>
  <c r="P32" i="3"/>
  <c r="Q32" i="3"/>
  <c r="R32" i="3"/>
  <c r="E34" i="3"/>
  <c r="P34" i="3"/>
  <c r="Q34" i="3"/>
  <c r="R34" i="3"/>
  <c r="S34" i="3"/>
  <c r="T34" i="3"/>
  <c r="U34" i="3"/>
  <c r="B35" i="3"/>
  <c r="E35" i="3" s="1"/>
  <c r="C35" i="3"/>
  <c r="F35" i="3"/>
  <c r="G35" i="3"/>
  <c r="H35" i="3"/>
  <c r="P35" i="3" s="1"/>
  <c r="I35" i="3"/>
  <c r="Q35" i="3" s="1"/>
  <c r="J35" i="3"/>
  <c r="R35" i="3" s="1"/>
  <c r="K35" i="3"/>
  <c r="S35" i="3" s="1"/>
  <c r="L35" i="3"/>
  <c r="M35" i="3"/>
  <c r="N35" i="3"/>
  <c r="O35" i="3"/>
  <c r="E37" i="3"/>
  <c r="T37" i="3" s="1"/>
  <c r="P37" i="3"/>
  <c r="Q37" i="3"/>
  <c r="R37" i="3"/>
  <c r="S37" i="3"/>
  <c r="E38" i="3"/>
  <c r="P38" i="3"/>
  <c r="Q38" i="3"/>
  <c r="R38" i="3"/>
  <c r="S38" i="3"/>
  <c r="T38" i="3"/>
  <c r="U38" i="3"/>
  <c r="E39" i="3"/>
  <c r="T39" i="3" s="1"/>
  <c r="P39" i="3"/>
  <c r="Q39" i="3"/>
  <c r="R39" i="3"/>
  <c r="S39" i="3"/>
  <c r="E40" i="3"/>
  <c r="T40" i="3" s="1"/>
  <c r="P40" i="3"/>
  <c r="Q40" i="3"/>
  <c r="R40" i="3"/>
  <c r="S40" i="3"/>
  <c r="E41" i="3"/>
  <c r="P41" i="3"/>
  <c r="Q41" i="3"/>
  <c r="R41" i="3"/>
  <c r="S41" i="3"/>
  <c r="T41" i="3"/>
  <c r="U41" i="3"/>
  <c r="B42" i="3"/>
  <c r="E42" i="3" s="1"/>
  <c r="C42" i="3"/>
  <c r="F42" i="3"/>
  <c r="G42" i="3"/>
  <c r="H42" i="3"/>
  <c r="P42" i="3" s="1"/>
  <c r="I42" i="3"/>
  <c r="Q42" i="3" s="1"/>
  <c r="J42" i="3"/>
  <c r="K42" i="3"/>
  <c r="L42" i="3"/>
  <c r="M42" i="3"/>
  <c r="N42" i="3"/>
  <c r="O42" i="3"/>
  <c r="E44" i="3"/>
  <c r="T44" i="3" s="1"/>
  <c r="P44" i="3"/>
  <c r="Q44" i="3"/>
  <c r="R44" i="3"/>
  <c r="S44" i="3"/>
  <c r="E45" i="3"/>
  <c r="T55" i="3" s="1"/>
  <c r="P45" i="3"/>
  <c r="Q45" i="3"/>
  <c r="R45" i="3"/>
  <c r="S45" i="3"/>
  <c r="T45" i="3"/>
  <c r="U45" i="3"/>
  <c r="E46" i="3"/>
  <c r="T46" i="3" s="1"/>
  <c r="P46" i="3"/>
  <c r="Q46" i="3"/>
  <c r="R46" i="3"/>
  <c r="S46" i="3"/>
  <c r="E47" i="3"/>
  <c r="U47" i="3" s="1"/>
  <c r="P47" i="3"/>
  <c r="Q47" i="3"/>
  <c r="R47" i="3"/>
  <c r="S47" i="3"/>
  <c r="T47" i="3"/>
  <c r="E48" i="3"/>
  <c r="P48" i="3"/>
  <c r="Q48" i="3"/>
  <c r="R48" i="3"/>
  <c r="S48" i="3"/>
  <c r="T48" i="3"/>
  <c r="U48" i="3"/>
  <c r="E49" i="3"/>
  <c r="T49" i="3" s="1"/>
  <c r="P49" i="3"/>
  <c r="Q49" i="3"/>
  <c r="R49" i="3"/>
  <c r="S49" i="3"/>
  <c r="E50" i="3"/>
  <c r="P50" i="3"/>
  <c r="Q50" i="3"/>
  <c r="R50" i="3"/>
  <c r="S50" i="3"/>
  <c r="T50" i="3"/>
  <c r="U50" i="3"/>
  <c r="E51" i="3"/>
  <c r="P51" i="3"/>
  <c r="Q51" i="3"/>
  <c r="R51" i="3"/>
  <c r="S51" i="3"/>
  <c r="T51" i="3"/>
  <c r="U51" i="3"/>
  <c r="E52" i="3"/>
  <c r="T52" i="3" s="1"/>
  <c r="P52" i="3"/>
  <c r="Q52" i="3"/>
  <c r="R52" i="3"/>
  <c r="S52" i="3"/>
  <c r="E53" i="3"/>
  <c r="P53" i="3"/>
  <c r="Q53" i="3"/>
  <c r="R53" i="3"/>
  <c r="S53" i="3"/>
  <c r="T53" i="3"/>
  <c r="U53" i="3"/>
  <c r="E54" i="3"/>
  <c r="T54" i="3" s="1"/>
  <c r="P54" i="3"/>
  <c r="Q54" i="3"/>
  <c r="R54" i="3"/>
  <c r="S54" i="3"/>
  <c r="B55" i="3"/>
  <c r="C55" i="3"/>
  <c r="E55" i="3"/>
  <c r="F55" i="3"/>
  <c r="G55" i="3"/>
  <c r="H55" i="3"/>
  <c r="I55" i="3"/>
  <c r="J55" i="3"/>
  <c r="K55" i="3"/>
  <c r="S55" i="3" s="1"/>
  <c r="L55" i="3"/>
  <c r="M55" i="3"/>
  <c r="N55" i="3"/>
  <c r="O55" i="3"/>
  <c r="P55" i="3"/>
  <c r="Q55" i="3"/>
  <c r="R55" i="3"/>
  <c r="E57" i="3"/>
  <c r="P57" i="3"/>
  <c r="Q57" i="3"/>
  <c r="R57" i="3"/>
  <c r="S57" i="3"/>
  <c r="T57" i="3"/>
  <c r="U57" i="3"/>
  <c r="E58" i="3"/>
  <c r="T58" i="3" s="1"/>
  <c r="P58" i="3"/>
  <c r="Q58" i="3"/>
  <c r="R58" i="3"/>
  <c r="S58" i="3"/>
  <c r="E59" i="3"/>
  <c r="T59" i="3" s="1"/>
  <c r="P59" i="3"/>
  <c r="Q59" i="3"/>
  <c r="R59" i="3"/>
  <c r="S59" i="3"/>
  <c r="E60" i="3"/>
  <c r="P60" i="3"/>
  <c r="Q60" i="3"/>
  <c r="R60" i="3"/>
  <c r="S60" i="3"/>
  <c r="T60" i="3"/>
  <c r="U60" i="3"/>
  <c r="B61" i="3"/>
  <c r="E61" i="3" s="1"/>
  <c r="C61" i="3"/>
  <c r="H61" i="3"/>
  <c r="I61" i="3"/>
  <c r="J61" i="3"/>
  <c r="K61" i="3"/>
  <c r="L61" i="3"/>
  <c r="M61" i="3"/>
  <c r="N61" i="3"/>
  <c r="O61" i="3"/>
  <c r="P61" i="3"/>
  <c r="Q61" i="3"/>
  <c r="R61" i="3"/>
  <c r="S61" i="3"/>
  <c r="E63" i="3"/>
  <c r="T68" i="3" s="1"/>
  <c r="P63" i="3"/>
  <c r="Q63" i="3"/>
  <c r="R63" i="3"/>
  <c r="S63" i="3"/>
  <c r="T63" i="3"/>
  <c r="U63" i="3"/>
  <c r="E64" i="3"/>
  <c r="P64" i="3"/>
  <c r="Q64" i="3"/>
  <c r="R64" i="3"/>
  <c r="S64" i="3"/>
  <c r="T64" i="3"/>
  <c r="U64" i="3"/>
  <c r="E65" i="3"/>
  <c r="T65" i="3" s="1"/>
  <c r="P65" i="3"/>
  <c r="Q65" i="3"/>
  <c r="R65" i="3"/>
  <c r="S65" i="3"/>
  <c r="E66" i="3"/>
  <c r="P66" i="3"/>
  <c r="Q66" i="3"/>
  <c r="R66" i="3"/>
  <c r="S66" i="3"/>
  <c r="T66" i="3"/>
  <c r="U66" i="3"/>
  <c r="E67" i="3"/>
  <c r="T67" i="3" s="1"/>
  <c r="P67" i="3"/>
  <c r="Q67" i="3"/>
  <c r="R67" i="3"/>
  <c r="S67" i="3"/>
  <c r="B68" i="3"/>
  <c r="C68" i="3"/>
  <c r="E68" i="3"/>
  <c r="F68" i="3"/>
  <c r="G68" i="3"/>
  <c r="H68" i="3"/>
  <c r="I68" i="3"/>
  <c r="S68" i="3" s="1"/>
  <c r="J68" i="3"/>
  <c r="K68" i="3"/>
  <c r="L68" i="3"/>
  <c r="M68" i="3"/>
  <c r="N68" i="3"/>
  <c r="O68" i="3"/>
  <c r="P68" i="3"/>
  <c r="Q68" i="3"/>
  <c r="R68" i="3"/>
  <c r="B69" i="3"/>
  <c r="C69" i="3"/>
  <c r="E69" i="3"/>
  <c r="F69" i="3"/>
  <c r="G69" i="3"/>
  <c r="H69" i="3"/>
  <c r="P69" i="3" s="1"/>
  <c r="I69" i="3"/>
  <c r="Q69" i="3" s="1"/>
  <c r="U69" i="3" s="1"/>
  <c r="J69" i="3"/>
  <c r="R69" i="3" s="1"/>
  <c r="K69" i="3"/>
  <c r="L69" i="3"/>
  <c r="M69" i="3"/>
  <c r="N69" i="3"/>
  <c r="O69" i="3"/>
  <c r="S69" i="3"/>
  <c r="E71" i="3"/>
  <c r="P71" i="3"/>
  <c r="Q71" i="3"/>
  <c r="R71" i="3"/>
  <c r="S71" i="3"/>
  <c r="T71" i="3"/>
  <c r="U71" i="3"/>
  <c r="E72" i="3"/>
  <c r="T72" i="3" s="1"/>
  <c r="P72" i="3"/>
  <c r="Q72" i="3"/>
  <c r="R72" i="3"/>
  <c r="S72" i="3"/>
  <c r="B73" i="3"/>
  <c r="C73" i="3"/>
  <c r="E73" i="3"/>
  <c r="F73" i="3"/>
  <c r="G73" i="3"/>
  <c r="H73" i="3"/>
  <c r="P73" i="3" s="1"/>
  <c r="I73" i="3"/>
  <c r="Q73" i="3" s="1"/>
  <c r="J73" i="3"/>
  <c r="K73" i="3"/>
  <c r="L73" i="3"/>
  <c r="M73" i="3"/>
  <c r="N73" i="3"/>
  <c r="O73" i="3"/>
  <c r="T73" i="3"/>
  <c r="U73" i="3"/>
  <c r="B74" i="3"/>
  <c r="C74" i="3"/>
  <c r="E74" i="3"/>
  <c r="F74" i="3"/>
  <c r="G74" i="3"/>
  <c r="H74" i="3"/>
  <c r="P74" i="3" s="1"/>
  <c r="I74" i="3"/>
  <c r="Q74" i="3" s="1"/>
  <c r="J74" i="3"/>
  <c r="K74" i="3"/>
  <c r="L74" i="3"/>
  <c r="M74" i="3"/>
  <c r="N74" i="3"/>
  <c r="O74" i="3"/>
  <c r="T74" i="3"/>
  <c r="U74" i="3"/>
  <c r="B75" i="3"/>
  <c r="C75" i="3"/>
  <c r="E75" i="3"/>
  <c r="F75" i="3"/>
  <c r="G75" i="3"/>
  <c r="H75" i="3"/>
  <c r="R75" i="3" s="1"/>
  <c r="I75" i="3"/>
  <c r="Q75" i="3" s="1"/>
  <c r="J75" i="3"/>
  <c r="K75" i="3"/>
  <c r="L75" i="3"/>
  <c r="M75" i="3"/>
  <c r="N75" i="3"/>
  <c r="O75" i="3"/>
  <c r="P75" i="3"/>
  <c r="A79" i="3"/>
  <c r="B82" i="3"/>
  <c r="C82" i="3"/>
  <c r="D82" i="3"/>
  <c r="F82" i="3"/>
  <c r="G82" i="3"/>
  <c r="H82" i="3"/>
  <c r="I82" i="3"/>
  <c r="J82" i="3"/>
  <c r="K82" i="3"/>
  <c r="L82" i="3"/>
  <c r="M82" i="3"/>
  <c r="E83" i="3"/>
  <c r="E82" i="3" s="1"/>
  <c r="E84" i="3"/>
  <c r="E85" i="3"/>
  <c r="E86" i="3"/>
  <c r="B87" i="3"/>
  <c r="C87" i="3"/>
  <c r="D87" i="3"/>
  <c r="F87" i="3"/>
  <c r="G87" i="3"/>
  <c r="G115" i="3" s="1"/>
  <c r="H87" i="3"/>
  <c r="I87" i="3"/>
  <c r="J87" i="3"/>
  <c r="J115" i="3" s="1"/>
  <c r="K87" i="3"/>
  <c r="L87" i="3"/>
  <c r="M87" i="3"/>
  <c r="N87" i="3"/>
  <c r="O87" i="3"/>
  <c r="E88" i="3"/>
  <c r="E87" i="3" s="1"/>
  <c r="E115" i="3" s="1"/>
  <c r="P88" i="3"/>
  <c r="P87" i="3" s="1"/>
  <c r="Q88" i="3"/>
  <c r="R88" i="3"/>
  <c r="S88" i="3"/>
  <c r="E89" i="3"/>
  <c r="U89" i="3" s="1"/>
  <c r="P89" i="3"/>
  <c r="Q89" i="3"/>
  <c r="Q87" i="3" s="1"/>
  <c r="R89" i="3"/>
  <c r="R87" i="3" s="1"/>
  <c r="S89" i="3"/>
  <c r="S87" i="3" s="1"/>
  <c r="T89" i="3"/>
  <c r="E90" i="3"/>
  <c r="P90" i="3"/>
  <c r="Q90" i="3"/>
  <c r="R90" i="3"/>
  <c r="S90" i="3"/>
  <c r="T90" i="3"/>
  <c r="U90" i="3"/>
  <c r="E91" i="3"/>
  <c r="T91" i="3" s="1"/>
  <c r="P91" i="3"/>
  <c r="Q91" i="3"/>
  <c r="R91" i="3"/>
  <c r="S91" i="3"/>
  <c r="E92" i="3"/>
  <c r="P92" i="3"/>
  <c r="Q92" i="3"/>
  <c r="R92" i="3"/>
  <c r="S92" i="3"/>
  <c r="T92" i="3"/>
  <c r="U92" i="3"/>
  <c r="E93" i="3"/>
  <c r="P93" i="3"/>
  <c r="Q93" i="3"/>
  <c r="R93" i="3"/>
  <c r="S93" i="3"/>
  <c r="T93" i="3"/>
  <c r="U93" i="3"/>
  <c r="E94" i="3"/>
  <c r="T94" i="3" s="1"/>
  <c r="P94" i="3"/>
  <c r="Q94" i="3"/>
  <c r="R94" i="3"/>
  <c r="S94" i="3"/>
  <c r="E95" i="3"/>
  <c r="P95" i="3"/>
  <c r="Q95" i="3"/>
  <c r="R95" i="3"/>
  <c r="S95" i="3"/>
  <c r="T95" i="3"/>
  <c r="U95" i="3"/>
  <c r="E96" i="3"/>
  <c r="T96" i="3" s="1"/>
  <c r="P96" i="3"/>
  <c r="Q96" i="3"/>
  <c r="R96" i="3"/>
  <c r="S96" i="3"/>
  <c r="B97" i="3"/>
  <c r="B114" i="3" s="1"/>
  <c r="C97" i="3"/>
  <c r="C114" i="3" s="1"/>
  <c r="D97" i="3"/>
  <c r="D114" i="3" s="1"/>
  <c r="F97" i="3"/>
  <c r="F114" i="3" s="1"/>
  <c r="G97" i="3"/>
  <c r="H97" i="3"/>
  <c r="I97" i="3"/>
  <c r="J97" i="3"/>
  <c r="K97" i="3"/>
  <c r="K114" i="3" s="1"/>
  <c r="L97" i="3"/>
  <c r="L114" i="3" s="1"/>
  <c r="R114" i="3" s="1"/>
  <c r="M97" i="3"/>
  <c r="M114" i="3" s="1"/>
  <c r="S114" i="3" s="1"/>
  <c r="R97" i="3"/>
  <c r="S97" i="3"/>
  <c r="E98" i="3"/>
  <c r="R98" i="3"/>
  <c r="S98" i="3"/>
  <c r="T98" i="3"/>
  <c r="U98" i="3"/>
  <c r="E99" i="3"/>
  <c r="R99" i="3"/>
  <c r="S99" i="3"/>
  <c r="T99" i="3"/>
  <c r="U99" i="3"/>
  <c r="E100" i="3"/>
  <c r="T100" i="3" s="1"/>
  <c r="R100" i="3"/>
  <c r="S100" i="3"/>
  <c r="E101" i="3"/>
  <c r="R101" i="3"/>
  <c r="S101" i="3"/>
  <c r="T101" i="3"/>
  <c r="U101" i="3"/>
  <c r="E102" i="3"/>
  <c r="T102" i="3" s="1"/>
  <c r="R102" i="3"/>
  <c r="S102" i="3"/>
  <c r="E103" i="3"/>
  <c r="R103" i="3"/>
  <c r="S103" i="3"/>
  <c r="T103" i="3"/>
  <c r="U103" i="3"/>
  <c r="E104" i="3"/>
  <c r="T104" i="3" s="1"/>
  <c r="R104" i="3"/>
  <c r="S104" i="3"/>
  <c r="E105" i="3"/>
  <c r="R105" i="3"/>
  <c r="S105" i="3"/>
  <c r="T105" i="3"/>
  <c r="U105" i="3"/>
  <c r="E106" i="3"/>
  <c r="U106" i="3" s="1"/>
  <c r="R106" i="3"/>
  <c r="S106" i="3"/>
  <c r="T106" i="3"/>
  <c r="E107" i="3"/>
  <c r="R107" i="3"/>
  <c r="S107" i="3"/>
  <c r="T107" i="3"/>
  <c r="U107" i="3"/>
  <c r="E108" i="3"/>
  <c r="R108" i="3"/>
  <c r="S108" i="3"/>
  <c r="T108" i="3"/>
  <c r="U108" i="3"/>
  <c r="E109" i="3"/>
  <c r="R109" i="3"/>
  <c r="S109" i="3"/>
  <c r="T109" i="3"/>
  <c r="U109" i="3"/>
  <c r="E110" i="3"/>
  <c r="R110" i="3"/>
  <c r="S110" i="3"/>
  <c r="T110" i="3"/>
  <c r="U110" i="3"/>
  <c r="E111" i="3"/>
  <c r="T111" i="3" s="1"/>
  <c r="R111" i="3"/>
  <c r="S111" i="3"/>
  <c r="E112" i="3"/>
  <c r="R112" i="3"/>
  <c r="S112" i="3"/>
  <c r="T112" i="3"/>
  <c r="U112" i="3"/>
  <c r="R113" i="3"/>
  <c r="S113" i="3"/>
  <c r="T113" i="3"/>
  <c r="U113" i="3"/>
  <c r="G114" i="3"/>
  <c r="H114" i="3"/>
  <c r="I114" i="3"/>
  <c r="J114" i="3"/>
  <c r="N114" i="3"/>
  <c r="O114" i="3"/>
  <c r="B115" i="3"/>
  <c r="C115" i="3"/>
  <c r="D115" i="3"/>
  <c r="F115" i="3"/>
  <c r="H115" i="3"/>
  <c r="I115" i="3"/>
  <c r="K115" i="3"/>
  <c r="L115" i="3"/>
  <c r="R115" i="3" s="1"/>
  <c r="M115" i="3"/>
  <c r="N115" i="3"/>
  <c r="O115" i="3"/>
  <c r="S115" i="3"/>
  <c r="U114" i="5" l="1"/>
  <c r="T114" i="5"/>
  <c r="E114" i="4"/>
  <c r="T97" i="4"/>
  <c r="U97" i="4"/>
  <c r="T115" i="4"/>
  <c r="U115" i="4"/>
  <c r="T35" i="3"/>
  <c r="U35" i="3"/>
  <c r="T115" i="3"/>
  <c r="U115" i="3"/>
  <c r="T61" i="3"/>
  <c r="U61" i="3"/>
  <c r="Q115" i="3"/>
  <c r="Q114" i="3"/>
  <c r="P115" i="3"/>
  <c r="P114" i="3"/>
  <c r="T87" i="3"/>
  <c r="U96" i="3"/>
  <c r="U54" i="3"/>
  <c r="U39" i="3"/>
  <c r="U31" i="3"/>
  <c r="U19" i="3"/>
  <c r="U111" i="3"/>
  <c r="U22" i="3"/>
  <c r="U102" i="3"/>
  <c r="U72" i="3"/>
  <c r="U65" i="3"/>
  <c r="U55" i="3"/>
  <c r="U32" i="3"/>
  <c r="U25" i="3"/>
  <c r="U10" i="3"/>
  <c r="U59" i="3"/>
  <c r="U44" i="3"/>
  <c r="U13" i="3"/>
  <c r="T10" i="3"/>
  <c r="S73" i="3"/>
  <c r="T17" i="3"/>
  <c r="T69" i="3"/>
  <c r="E97" i="3"/>
  <c r="S26" i="3"/>
  <c r="R73" i="3"/>
  <c r="R26" i="3"/>
  <c r="U12" i="3"/>
  <c r="U88" i="3"/>
  <c r="U87" i="3"/>
  <c r="U17" i="3"/>
  <c r="S17" i="3"/>
  <c r="S74" i="3"/>
  <c r="U67" i="3"/>
  <c r="U58" i="3"/>
  <c r="U42" i="3"/>
  <c r="R17" i="3"/>
  <c r="U75" i="3"/>
  <c r="R74" i="3"/>
  <c r="U46" i="3"/>
  <c r="T42" i="3"/>
  <c r="U15" i="3"/>
  <c r="U100" i="3"/>
  <c r="U91" i="3"/>
  <c r="T88" i="3"/>
  <c r="U49" i="3"/>
  <c r="S42" i="3"/>
  <c r="U94" i="3"/>
  <c r="S75" i="3"/>
  <c r="U68" i="3"/>
  <c r="U52" i="3"/>
  <c r="R42" i="3"/>
  <c r="U37" i="3"/>
  <c r="U29" i="3"/>
  <c r="U104" i="3"/>
  <c r="U40" i="3"/>
  <c r="E9" i="2"/>
  <c r="P9" i="2"/>
  <c r="Q9" i="2"/>
  <c r="R9" i="2"/>
  <c r="S9" i="2"/>
  <c r="T9" i="2"/>
  <c r="U9" i="2"/>
  <c r="E10" i="2"/>
  <c r="T75" i="2" s="1"/>
  <c r="P10" i="2"/>
  <c r="Q10" i="2"/>
  <c r="R10" i="2"/>
  <c r="S10" i="2"/>
  <c r="U10" i="2"/>
  <c r="E11" i="2"/>
  <c r="T17" i="2" s="1"/>
  <c r="P11" i="2"/>
  <c r="Q11" i="2"/>
  <c r="R11" i="2"/>
  <c r="S11" i="2"/>
  <c r="U11" i="2"/>
  <c r="E12" i="2"/>
  <c r="T12" i="2" s="1"/>
  <c r="P12" i="2"/>
  <c r="Q12" i="2"/>
  <c r="R12" i="2"/>
  <c r="S12" i="2"/>
  <c r="E13" i="2"/>
  <c r="T13" i="2" s="1"/>
  <c r="P13" i="2"/>
  <c r="Q13" i="2"/>
  <c r="R13" i="2"/>
  <c r="S13" i="2"/>
  <c r="U13" i="2"/>
  <c r="E14" i="2"/>
  <c r="T14" i="2" s="1"/>
  <c r="P14" i="2"/>
  <c r="Q14" i="2"/>
  <c r="R14" i="2"/>
  <c r="S14" i="2"/>
  <c r="E15" i="2"/>
  <c r="T15" i="2" s="1"/>
  <c r="P15" i="2"/>
  <c r="Q15" i="2"/>
  <c r="R15" i="2"/>
  <c r="S15" i="2"/>
  <c r="E16" i="2"/>
  <c r="P16" i="2"/>
  <c r="T16" i="2" s="1"/>
  <c r="Q16" i="2"/>
  <c r="U16" i="2" s="1"/>
  <c r="R16" i="2"/>
  <c r="S16" i="2"/>
  <c r="B17" i="2"/>
  <c r="C17" i="2"/>
  <c r="E17" i="2"/>
  <c r="F17" i="2"/>
  <c r="G17" i="2"/>
  <c r="H17" i="2"/>
  <c r="P17" i="2" s="1"/>
  <c r="I17" i="2"/>
  <c r="Q17" i="2" s="1"/>
  <c r="J17" i="2"/>
  <c r="K17" i="2"/>
  <c r="S17" i="2" s="1"/>
  <c r="L17" i="2"/>
  <c r="M17" i="2"/>
  <c r="N17" i="2"/>
  <c r="O17" i="2"/>
  <c r="E19" i="2"/>
  <c r="P19" i="2"/>
  <c r="Q19" i="2"/>
  <c r="R19" i="2"/>
  <c r="S19" i="2"/>
  <c r="T19" i="2"/>
  <c r="U19" i="2"/>
  <c r="E20" i="2"/>
  <c r="U20" i="2" s="1"/>
  <c r="P20" i="2"/>
  <c r="Q20" i="2"/>
  <c r="R20" i="2"/>
  <c r="S20" i="2"/>
  <c r="T20" i="2"/>
  <c r="E21" i="2"/>
  <c r="P21" i="2"/>
  <c r="Q21" i="2"/>
  <c r="R21" i="2"/>
  <c r="S21" i="2"/>
  <c r="T21" i="2"/>
  <c r="U21" i="2"/>
  <c r="E22" i="2"/>
  <c r="P22" i="2"/>
  <c r="Q22" i="2"/>
  <c r="R22" i="2"/>
  <c r="S22" i="2"/>
  <c r="T22" i="2"/>
  <c r="U22" i="2"/>
  <c r="E23" i="2"/>
  <c r="P23" i="2"/>
  <c r="Q23" i="2"/>
  <c r="R23" i="2"/>
  <c r="S23" i="2"/>
  <c r="T23" i="2"/>
  <c r="U23" i="2"/>
  <c r="E24" i="2"/>
  <c r="P24" i="2"/>
  <c r="Q24" i="2"/>
  <c r="R24" i="2"/>
  <c r="S24" i="2"/>
  <c r="T24" i="2"/>
  <c r="U24" i="2"/>
  <c r="E25" i="2"/>
  <c r="T25" i="2" s="1"/>
  <c r="P25" i="2"/>
  <c r="Q25" i="2"/>
  <c r="R25" i="2"/>
  <c r="S25" i="2"/>
  <c r="U25" i="2"/>
  <c r="B26" i="2"/>
  <c r="C26" i="2"/>
  <c r="E26" i="2"/>
  <c r="F26" i="2"/>
  <c r="G26" i="2"/>
  <c r="H26" i="2"/>
  <c r="R26" i="2" s="1"/>
  <c r="I26" i="2"/>
  <c r="Q26" i="2" s="1"/>
  <c r="J26" i="2"/>
  <c r="K26" i="2"/>
  <c r="L26" i="2"/>
  <c r="M26" i="2"/>
  <c r="N26" i="2"/>
  <c r="O26" i="2"/>
  <c r="E28" i="2"/>
  <c r="P28" i="2"/>
  <c r="Q28" i="2"/>
  <c r="R28" i="2"/>
  <c r="S28" i="2"/>
  <c r="T28" i="2"/>
  <c r="U28" i="2"/>
  <c r="E29" i="2"/>
  <c r="T29" i="2" s="1"/>
  <c r="P29" i="2"/>
  <c r="Q29" i="2"/>
  <c r="R29" i="2"/>
  <c r="S29" i="2"/>
  <c r="E30" i="2"/>
  <c r="P30" i="2"/>
  <c r="Q30" i="2"/>
  <c r="U30" i="2" s="1"/>
  <c r="R30" i="2"/>
  <c r="S30" i="2"/>
  <c r="T30" i="2"/>
  <c r="E31" i="2"/>
  <c r="P31" i="2"/>
  <c r="Q31" i="2"/>
  <c r="R31" i="2"/>
  <c r="S31" i="2"/>
  <c r="T31" i="2"/>
  <c r="U31" i="2"/>
  <c r="B32" i="2"/>
  <c r="C32" i="2"/>
  <c r="E32" i="2"/>
  <c r="T32" i="2" s="1"/>
  <c r="F32" i="2"/>
  <c r="G32" i="2"/>
  <c r="H32" i="2"/>
  <c r="I32" i="2"/>
  <c r="J32" i="2"/>
  <c r="K32" i="2"/>
  <c r="L32" i="2"/>
  <c r="M32" i="2"/>
  <c r="Q32" i="2" s="1"/>
  <c r="N32" i="2"/>
  <c r="P32" i="2" s="1"/>
  <c r="O32" i="2"/>
  <c r="R32" i="2"/>
  <c r="S32" i="2"/>
  <c r="E34" i="2"/>
  <c r="T34" i="2" s="1"/>
  <c r="P34" i="2"/>
  <c r="Q34" i="2"/>
  <c r="R34" i="2"/>
  <c r="S34" i="2"/>
  <c r="U34" i="2"/>
  <c r="B35" i="2"/>
  <c r="E35" i="2" s="1"/>
  <c r="C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E37" i="2"/>
  <c r="T37" i="2" s="1"/>
  <c r="P37" i="2"/>
  <c r="Q37" i="2"/>
  <c r="R37" i="2"/>
  <c r="S37" i="2"/>
  <c r="E38" i="2"/>
  <c r="P38" i="2"/>
  <c r="Q38" i="2"/>
  <c r="U38" i="2" s="1"/>
  <c r="R38" i="2"/>
  <c r="S38" i="2"/>
  <c r="T38" i="2"/>
  <c r="E39" i="2"/>
  <c r="P39" i="2"/>
  <c r="Q39" i="2"/>
  <c r="R39" i="2"/>
  <c r="S39" i="2"/>
  <c r="T39" i="2"/>
  <c r="U39" i="2"/>
  <c r="E40" i="2"/>
  <c r="T40" i="2" s="1"/>
  <c r="P40" i="2"/>
  <c r="Q40" i="2"/>
  <c r="R40" i="2"/>
  <c r="S40" i="2"/>
  <c r="E41" i="2"/>
  <c r="P41" i="2"/>
  <c r="Q41" i="2"/>
  <c r="R41" i="2"/>
  <c r="S41" i="2"/>
  <c r="T41" i="2"/>
  <c r="U41" i="2"/>
  <c r="B42" i="2"/>
  <c r="C42" i="2"/>
  <c r="E42" i="2"/>
  <c r="F42" i="2"/>
  <c r="G42" i="2"/>
  <c r="H42" i="2"/>
  <c r="P42" i="2" s="1"/>
  <c r="I42" i="2"/>
  <c r="Q42" i="2" s="1"/>
  <c r="J42" i="2"/>
  <c r="K42" i="2"/>
  <c r="L42" i="2"/>
  <c r="M42" i="2"/>
  <c r="N42" i="2"/>
  <c r="O42" i="2"/>
  <c r="E44" i="2"/>
  <c r="T44" i="2" s="1"/>
  <c r="P44" i="2"/>
  <c r="Q44" i="2"/>
  <c r="R44" i="2"/>
  <c r="S44" i="2"/>
  <c r="U44" i="2"/>
  <c r="E45" i="2"/>
  <c r="P45" i="2"/>
  <c r="Q45" i="2"/>
  <c r="U45" i="2" s="1"/>
  <c r="R45" i="2"/>
  <c r="S45" i="2"/>
  <c r="E46" i="2"/>
  <c r="T46" i="2" s="1"/>
  <c r="P46" i="2"/>
  <c r="Q46" i="2"/>
  <c r="R46" i="2"/>
  <c r="S46" i="2"/>
  <c r="E47" i="2"/>
  <c r="T47" i="2" s="1"/>
  <c r="P47" i="2"/>
  <c r="Q47" i="2"/>
  <c r="R47" i="2"/>
  <c r="S47" i="2"/>
  <c r="U47" i="2"/>
  <c r="E48" i="2"/>
  <c r="U48" i="2" s="1"/>
  <c r="P48" i="2"/>
  <c r="Q48" i="2"/>
  <c r="R48" i="2"/>
  <c r="S48" i="2"/>
  <c r="T48" i="2"/>
  <c r="E49" i="2"/>
  <c r="T49" i="2" s="1"/>
  <c r="P49" i="2"/>
  <c r="Q49" i="2"/>
  <c r="R49" i="2"/>
  <c r="S49" i="2"/>
  <c r="E50" i="2"/>
  <c r="T50" i="2" s="1"/>
  <c r="P50" i="2"/>
  <c r="Q50" i="2"/>
  <c r="R50" i="2"/>
  <c r="S50" i="2"/>
  <c r="U50" i="2"/>
  <c r="E51" i="2"/>
  <c r="P51" i="2"/>
  <c r="Q51" i="2"/>
  <c r="R51" i="2"/>
  <c r="S51" i="2"/>
  <c r="T51" i="2"/>
  <c r="U51" i="2"/>
  <c r="E52" i="2"/>
  <c r="T52" i="2" s="1"/>
  <c r="P52" i="2"/>
  <c r="Q52" i="2"/>
  <c r="R52" i="2"/>
  <c r="S52" i="2"/>
  <c r="E53" i="2"/>
  <c r="P53" i="2"/>
  <c r="Q53" i="2"/>
  <c r="U53" i="2" s="1"/>
  <c r="R53" i="2"/>
  <c r="S53" i="2"/>
  <c r="T53" i="2"/>
  <c r="E54" i="2"/>
  <c r="P54" i="2"/>
  <c r="Q54" i="2"/>
  <c r="R54" i="2"/>
  <c r="S54" i="2"/>
  <c r="T54" i="2"/>
  <c r="U54" i="2"/>
  <c r="B55" i="2"/>
  <c r="C55" i="2"/>
  <c r="E55" i="2"/>
  <c r="F55" i="2"/>
  <c r="G55" i="2"/>
  <c r="H55" i="2"/>
  <c r="I55" i="2"/>
  <c r="J55" i="2"/>
  <c r="K55" i="2"/>
  <c r="L55" i="2"/>
  <c r="M55" i="2"/>
  <c r="Q55" i="2" s="1"/>
  <c r="N55" i="2"/>
  <c r="P55" i="2" s="1"/>
  <c r="O55" i="2"/>
  <c r="R55" i="2"/>
  <c r="S55" i="2"/>
  <c r="E57" i="2"/>
  <c r="P57" i="2"/>
  <c r="Q57" i="2"/>
  <c r="R57" i="2"/>
  <c r="S57" i="2"/>
  <c r="T57" i="2"/>
  <c r="U57" i="2"/>
  <c r="E58" i="2"/>
  <c r="U58" i="2" s="1"/>
  <c r="P58" i="2"/>
  <c r="Q58" i="2"/>
  <c r="R58" i="2"/>
  <c r="S58" i="2"/>
  <c r="E59" i="2"/>
  <c r="T59" i="2" s="1"/>
  <c r="P59" i="2"/>
  <c r="Q59" i="2"/>
  <c r="R59" i="2"/>
  <c r="S59" i="2"/>
  <c r="U59" i="2"/>
  <c r="E60" i="2"/>
  <c r="T60" i="2" s="1"/>
  <c r="P60" i="2"/>
  <c r="Q60" i="2"/>
  <c r="R60" i="2"/>
  <c r="S60" i="2"/>
  <c r="U60" i="2"/>
  <c r="B61" i="2"/>
  <c r="E61" i="2" s="1"/>
  <c r="C61" i="2"/>
  <c r="H61" i="2"/>
  <c r="I61" i="2"/>
  <c r="J61" i="2"/>
  <c r="K61" i="2"/>
  <c r="L61" i="2"/>
  <c r="P61" i="2" s="1"/>
  <c r="M61" i="2"/>
  <c r="Q61" i="2" s="1"/>
  <c r="N61" i="2"/>
  <c r="O61" i="2"/>
  <c r="R61" i="2"/>
  <c r="S61" i="2"/>
  <c r="E63" i="2"/>
  <c r="T68" i="2" s="1"/>
  <c r="P63" i="2"/>
  <c r="Q63" i="2"/>
  <c r="R63" i="2"/>
  <c r="S63" i="2"/>
  <c r="T63" i="2"/>
  <c r="U63" i="2"/>
  <c r="E64" i="2"/>
  <c r="P64" i="2"/>
  <c r="Q64" i="2"/>
  <c r="R64" i="2"/>
  <c r="S64" i="2"/>
  <c r="T64" i="2"/>
  <c r="U64" i="2"/>
  <c r="E65" i="2"/>
  <c r="T65" i="2" s="1"/>
  <c r="P65" i="2"/>
  <c r="Q65" i="2"/>
  <c r="R65" i="2"/>
  <c r="S65" i="2"/>
  <c r="U65" i="2"/>
  <c r="E66" i="2"/>
  <c r="P66" i="2"/>
  <c r="Q66" i="2"/>
  <c r="R66" i="2"/>
  <c r="S66" i="2"/>
  <c r="T66" i="2"/>
  <c r="U66" i="2"/>
  <c r="E67" i="2"/>
  <c r="T67" i="2" s="1"/>
  <c r="P67" i="2"/>
  <c r="Q67" i="2"/>
  <c r="R67" i="2"/>
  <c r="S67" i="2"/>
  <c r="B68" i="2"/>
  <c r="E68" i="2" s="1"/>
  <c r="C68" i="2"/>
  <c r="F68" i="2"/>
  <c r="G68" i="2"/>
  <c r="H68" i="2"/>
  <c r="I68" i="2"/>
  <c r="S68" i="2" s="1"/>
  <c r="J68" i="2"/>
  <c r="K68" i="2"/>
  <c r="L68" i="2"/>
  <c r="P68" i="2" s="1"/>
  <c r="M68" i="2"/>
  <c r="N68" i="2"/>
  <c r="O68" i="2"/>
  <c r="Q68" i="2"/>
  <c r="R68" i="2"/>
  <c r="B69" i="2"/>
  <c r="C69" i="2"/>
  <c r="E69" i="2"/>
  <c r="F69" i="2"/>
  <c r="G69" i="2"/>
  <c r="H69" i="2"/>
  <c r="R69" i="2" s="1"/>
  <c r="I69" i="2"/>
  <c r="J69" i="2"/>
  <c r="K69" i="2"/>
  <c r="L69" i="2"/>
  <c r="M69" i="2"/>
  <c r="N69" i="2"/>
  <c r="O69" i="2"/>
  <c r="Q69" i="2" s="1"/>
  <c r="U69" i="2" s="1"/>
  <c r="P69" i="2"/>
  <c r="S69" i="2"/>
  <c r="E71" i="2"/>
  <c r="P71" i="2"/>
  <c r="Q71" i="2"/>
  <c r="R71" i="2"/>
  <c r="S71" i="2"/>
  <c r="T71" i="2"/>
  <c r="U71" i="2"/>
  <c r="E72" i="2"/>
  <c r="T72" i="2" s="1"/>
  <c r="P72" i="2"/>
  <c r="Q72" i="2"/>
  <c r="R72" i="2"/>
  <c r="S72" i="2"/>
  <c r="U72" i="2"/>
  <c r="B73" i="2"/>
  <c r="C73" i="2"/>
  <c r="E73" i="2"/>
  <c r="F73" i="2"/>
  <c r="G73" i="2"/>
  <c r="H73" i="2"/>
  <c r="P73" i="2" s="1"/>
  <c r="I73" i="2"/>
  <c r="Q73" i="2" s="1"/>
  <c r="J73" i="2"/>
  <c r="K73" i="2"/>
  <c r="L73" i="2"/>
  <c r="M73" i="2"/>
  <c r="N73" i="2"/>
  <c r="O73" i="2"/>
  <c r="T73" i="2"/>
  <c r="U73" i="2"/>
  <c r="B74" i="2"/>
  <c r="C74" i="2"/>
  <c r="E74" i="2"/>
  <c r="F74" i="2"/>
  <c r="G74" i="2"/>
  <c r="H74" i="2"/>
  <c r="P74" i="2" s="1"/>
  <c r="I74" i="2"/>
  <c r="Q74" i="2" s="1"/>
  <c r="J74" i="2"/>
  <c r="K74" i="2"/>
  <c r="L74" i="2"/>
  <c r="M74" i="2"/>
  <c r="N74" i="2"/>
  <c r="O74" i="2"/>
  <c r="T74" i="2"/>
  <c r="U74" i="2"/>
  <c r="B75" i="2"/>
  <c r="E75" i="2" s="1"/>
  <c r="C75" i="2"/>
  <c r="F75" i="2"/>
  <c r="G75" i="2"/>
  <c r="H75" i="2"/>
  <c r="R75" i="2" s="1"/>
  <c r="I75" i="2"/>
  <c r="Q75" i="2" s="1"/>
  <c r="J75" i="2"/>
  <c r="K75" i="2"/>
  <c r="L75" i="2"/>
  <c r="M75" i="2"/>
  <c r="N75" i="2"/>
  <c r="O75" i="2"/>
  <c r="P75" i="2"/>
  <c r="A79" i="2"/>
  <c r="B82" i="2"/>
  <c r="C82" i="2"/>
  <c r="D82" i="2"/>
  <c r="F82" i="2"/>
  <c r="G82" i="2"/>
  <c r="H82" i="2"/>
  <c r="I82" i="2"/>
  <c r="J82" i="2"/>
  <c r="K82" i="2"/>
  <c r="L82" i="2"/>
  <c r="M82" i="2"/>
  <c r="E83" i="2"/>
  <c r="E82" i="2" s="1"/>
  <c r="E84" i="2"/>
  <c r="E85" i="2"/>
  <c r="E86" i="2"/>
  <c r="B87" i="2"/>
  <c r="C87" i="2"/>
  <c r="D87" i="2"/>
  <c r="F87" i="2"/>
  <c r="F115" i="2" s="1"/>
  <c r="G87" i="2"/>
  <c r="G115" i="2" s="1"/>
  <c r="H87" i="2"/>
  <c r="H115" i="2" s="1"/>
  <c r="I87" i="2"/>
  <c r="I114" i="2" s="1"/>
  <c r="J87" i="2"/>
  <c r="J114" i="2" s="1"/>
  <c r="K87" i="2"/>
  <c r="L87" i="2"/>
  <c r="M87" i="2"/>
  <c r="N87" i="2"/>
  <c r="O87" i="2"/>
  <c r="E88" i="2"/>
  <c r="U88" i="2" s="1"/>
  <c r="P88" i="2"/>
  <c r="P87" i="2" s="1"/>
  <c r="Q88" i="2"/>
  <c r="R88" i="2"/>
  <c r="S88" i="2"/>
  <c r="E89" i="2"/>
  <c r="T89" i="2" s="1"/>
  <c r="P89" i="2"/>
  <c r="Q89" i="2"/>
  <c r="R89" i="2"/>
  <c r="S89" i="2"/>
  <c r="U89" i="2"/>
  <c r="E90" i="2"/>
  <c r="U90" i="2" s="1"/>
  <c r="P90" i="2"/>
  <c r="Q90" i="2"/>
  <c r="R90" i="2"/>
  <c r="S90" i="2"/>
  <c r="S87" i="2" s="1"/>
  <c r="T90" i="2"/>
  <c r="E91" i="2"/>
  <c r="T91" i="2" s="1"/>
  <c r="P91" i="2"/>
  <c r="Q91" i="2"/>
  <c r="Q87" i="2" s="1"/>
  <c r="R91" i="2"/>
  <c r="S91" i="2"/>
  <c r="E92" i="2"/>
  <c r="T92" i="2" s="1"/>
  <c r="P92" i="2"/>
  <c r="Q92" i="2"/>
  <c r="R92" i="2"/>
  <c r="S92" i="2"/>
  <c r="U92" i="2"/>
  <c r="E93" i="2"/>
  <c r="P93" i="2"/>
  <c r="Q93" i="2"/>
  <c r="R93" i="2"/>
  <c r="S93" i="2"/>
  <c r="T93" i="2"/>
  <c r="U93" i="2"/>
  <c r="E94" i="2"/>
  <c r="T94" i="2" s="1"/>
  <c r="P94" i="2"/>
  <c r="Q94" i="2"/>
  <c r="R94" i="2"/>
  <c r="R87" i="2" s="1"/>
  <c r="S94" i="2"/>
  <c r="E95" i="2"/>
  <c r="P95" i="2"/>
  <c r="Q95" i="2"/>
  <c r="R95" i="2"/>
  <c r="S95" i="2"/>
  <c r="T95" i="2"/>
  <c r="U95" i="2"/>
  <c r="E96" i="2"/>
  <c r="P96" i="2"/>
  <c r="Q96" i="2"/>
  <c r="R96" i="2"/>
  <c r="S96" i="2"/>
  <c r="T96" i="2"/>
  <c r="U96" i="2"/>
  <c r="B97" i="2"/>
  <c r="B114" i="2" s="1"/>
  <c r="C97" i="2"/>
  <c r="C114" i="2" s="1"/>
  <c r="D97" i="2"/>
  <c r="D114" i="2" s="1"/>
  <c r="F97" i="2"/>
  <c r="F114" i="2" s="1"/>
  <c r="G97" i="2"/>
  <c r="H97" i="2"/>
  <c r="I97" i="2"/>
  <c r="J97" i="2"/>
  <c r="K97" i="2"/>
  <c r="L97" i="2"/>
  <c r="M97" i="2"/>
  <c r="S97" i="2" s="1"/>
  <c r="R97" i="2"/>
  <c r="E98" i="2"/>
  <c r="R98" i="2"/>
  <c r="S98" i="2"/>
  <c r="T98" i="2"/>
  <c r="U98" i="2"/>
  <c r="E99" i="2"/>
  <c r="T99" i="2" s="1"/>
  <c r="R99" i="2"/>
  <c r="S99" i="2"/>
  <c r="U99" i="2"/>
  <c r="E100" i="2"/>
  <c r="E97" i="2" s="1"/>
  <c r="R100" i="2"/>
  <c r="S100" i="2"/>
  <c r="E101" i="2"/>
  <c r="R101" i="2"/>
  <c r="S101" i="2"/>
  <c r="T101" i="2"/>
  <c r="U101" i="2"/>
  <c r="E102" i="2"/>
  <c r="R102" i="2"/>
  <c r="S102" i="2"/>
  <c r="T102" i="2"/>
  <c r="U102" i="2"/>
  <c r="E103" i="2"/>
  <c r="U103" i="2" s="1"/>
  <c r="R103" i="2"/>
  <c r="S103" i="2"/>
  <c r="T103" i="2"/>
  <c r="E104" i="2"/>
  <c r="T104" i="2" s="1"/>
  <c r="R104" i="2"/>
  <c r="S104" i="2"/>
  <c r="E105" i="2"/>
  <c r="R105" i="2"/>
  <c r="S105" i="2"/>
  <c r="T105" i="2"/>
  <c r="U105" i="2"/>
  <c r="E106" i="2"/>
  <c r="T106" i="2" s="1"/>
  <c r="R106" i="2"/>
  <c r="S106" i="2"/>
  <c r="E107" i="2"/>
  <c r="R107" i="2"/>
  <c r="S107" i="2"/>
  <c r="T107" i="2"/>
  <c r="U107" i="2"/>
  <c r="E108" i="2"/>
  <c r="R108" i="2"/>
  <c r="S108" i="2"/>
  <c r="T108" i="2"/>
  <c r="U108" i="2"/>
  <c r="E109" i="2"/>
  <c r="T109" i="2" s="1"/>
  <c r="R109" i="2"/>
  <c r="S109" i="2"/>
  <c r="U109" i="2"/>
  <c r="E110" i="2"/>
  <c r="U110" i="2" s="1"/>
  <c r="R110" i="2"/>
  <c r="S110" i="2"/>
  <c r="T110" i="2"/>
  <c r="E111" i="2"/>
  <c r="R111" i="2"/>
  <c r="S111" i="2"/>
  <c r="T111" i="2"/>
  <c r="U111" i="2"/>
  <c r="E112" i="2"/>
  <c r="T112" i="2" s="1"/>
  <c r="R112" i="2"/>
  <c r="S112" i="2"/>
  <c r="U112" i="2"/>
  <c r="R113" i="2"/>
  <c r="S113" i="2"/>
  <c r="T113" i="2"/>
  <c r="U113" i="2"/>
  <c r="G114" i="2"/>
  <c r="H114" i="2"/>
  <c r="K114" i="2"/>
  <c r="L114" i="2"/>
  <c r="R114" i="2" s="1"/>
  <c r="M114" i="2"/>
  <c r="N114" i="2"/>
  <c r="O114" i="2"/>
  <c r="S114" i="2"/>
  <c r="B115" i="2"/>
  <c r="C115" i="2"/>
  <c r="D115" i="2"/>
  <c r="I115" i="2"/>
  <c r="J115" i="2"/>
  <c r="K115" i="2"/>
  <c r="L115" i="2"/>
  <c r="M115" i="2"/>
  <c r="N115" i="2"/>
  <c r="O115" i="2"/>
  <c r="R115" i="2"/>
  <c r="S115" i="2"/>
  <c r="T114" i="4" l="1"/>
  <c r="U114" i="4"/>
  <c r="E114" i="3"/>
  <c r="T97" i="3"/>
  <c r="U97" i="3"/>
  <c r="Q115" i="2"/>
  <c r="Q114" i="2"/>
  <c r="T61" i="2"/>
  <c r="U61" i="2"/>
  <c r="T35" i="2"/>
  <c r="U35" i="2"/>
  <c r="T97" i="2"/>
  <c r="U97" i="2"/>
  <c r="T55" i="2"/>
  <c r="P114" i="2"/>
  <c r="P115" i="2"/>
  <c r="U87" i="2"/>
  <c r="U14" i="2"/>
  <c r="T11" i="2"/>
  <c r="T87" i="2"/>
  <c r="T45" i="2"/>
  <c r="U55" i="2"/>
  <c r="U32" i="2"/>
  <c r="T10" i="2"/>
  <c r="U106" i="2"/>
  <c r="U26" i="2"/>
  <c r="S73" i="2"/>
  <c r="S26" i="2"/>
  <c r="U17" i="2"/>
  <c r="U42" i="2"/>
  <c r="R17" i="2"/>
  <c r="U12" i="2"/>
  <c r="T69" i="2"/>
  <c r="R73" i="2"/>
  <c r="S74" i="2"/>
  <c r="U67" i="2"/>
  <c r="P26" i="2"/>
  <c r="T26" i="2" s="1"/>
  <c r="U75" i="2"/>
  <c r="R74" i="2"/>
  <c r="T58" i="2"/>
  <c r="U46" i="2"/>
  <c r="T42" i="2"/>
  <c r="U15" i="2"/>
  <c r="U100" i="2"/>
  <c r="U91" i="2"/>
  <c r="T88" i="2"/>
  <c r="E87" i="2"/>
  <c r="E115" i="2" s="1"/>
  <c r="U49" i="2"/>
  <c r="S42" i="2"/>
  <c r="T100" i="2"/>
  <c r="U94" i="2"/>
  <c r="S75" i="2"/>
  <c r="U68" i="2"/>
  <c r="U52" i="2"/>
  <c r="R42" i="2"/>
  <c r="U37" i="2"/>
  <c r="U29" i="2"/>
  <c r="U40" i="2"/>
  <c r="U104" i="2"/>
  <c r="O87" i="1"/>
  <c r="O115" i="1" s="1"/>
  <c r="N87" i="1"/>
  <c r="N115" i="1" s="1"/>
  <c r="M87" i="1"/>
  <c r="L87" i="1"/>
  <c r="L115" i="1" s="1"/>
  <c r="R115" i="1" s="1"/>
  <c r="K87" i="1"/>
  <c r="J87" i="1"/>
  <c r="J115" i="1" s="1"/>
  <c r="I87" i="1"/>
  <c r="I115" i="1" s="1"/>
  <c r="H87" i="1"/>
  <c r="H115" i="1" s="1"/>
  <c r="G87" i="1"/>
  <c r="G115" i="1" s="1"/>
  <c r="F87" i="1"/>
  <c r="F115" i="1" s="1"/>
  <c r="D87" i="1"/>
  <c r="C87" i="1"/>
  <c r="B87" i="1"/>
  <c r="B115" i="1" s="1"/>
  <c r="U74" i="1"/>
  <c r="M115" i="1"/>
  <c r="S115" i="1" s="1"/>
  <c r="K115" i="1"/>
  <c r="D115" i="1"/>
  <c r="C115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M97" i="1"/>
  <c r="S97" i="1" s="1"/>
  <c r="L97" i="1"/>
  <c r="R97" i="1" s="1"/>
  <c r="K97" i="1"/>
  <c r="J97" i="1"/>
  <c r="I97" i="1"/>
  <c r="I114" i="1" s="1"/>
  <c r="H97" i="1"/>
  <c r="G97" i="1"/>
  <c r="F97" i="1"/>
  <c r="F114" i="1" s="1"/>
  <c r="D97" i="1"/>
  <c r="D114" i="1" s="1"/>
  <c r="C97" i="1"/>
  <c r="C114" i="1" s="1"/>
  <c r="B97" i="1"/>
  <c r="E86" i="1"/>
  <c r="E85" i="1"/>
  <c r="E82" i="1" s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1"/>
  <c r="R96" i="1"/>
  <c r="Q96" i="1"/>
  <c r="P96" i="1"/>
  <c r="E96" i="1"/>
  <c r="U96" i="1" s="1"/>
  <c r="S95" i="1"/>
  <c r="R95" i="1"/>
  <c r="Q95" i="1"/>
  <c r="P95" i="1"/>
  <c r="E95" i="1"/>
  <c r="U95" i="1" s="1"/>
  <c r="S94" i="1"/>
  <c r="R94" i="1"/>
  <c r="Q94" i="1"/>
  <c r="P94" i="1"/>
  <c r="E94" i="1"/>
  <c r="U94" i="1" s="1"/>
  <c r="S93" i="1"/>
  <c r="R93" i="1"/>
  <c r="Q93" i="1"/>
  <c r="P93" i="1"/>
  <c r="E93" i="1"/>
  <c r="T93" i="1" s="1"/>
  <c r="S92" i="1"/>
  <c r="R92" i="1"/>
  <c r="Q92" i="1"/>
  <c r="P92" i="1"/>
  <c r="E92" i="1"/>
  <c r="U92" i="1" s="1"/>
  <c r="U91" i="1"/>
  <c r="S91" i="1"/>
  <c r="R91" i="1"/>
  <c r="Q91" i="1"/>
  <c r="P91" i="1"/>
  <c r="E91" i="1"/>
  <c r="T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U88" i="1"/>
  <c r="T88" i="1"/>
  <c r="S88" i="1"/>
  <c r="S87" i="1" s="1"/>
  <c r="R88" i="1"/>
  <c r="Q88" i="1"/>
  <c r="P88" i="1"/>
  <c r="E88" i="1"/>
  <c r="O75" i="1"/>
  <c r="N75" i="1"/>
  <c r="M75" i="1"/>
  <c r="L75" i="1"/>
  <c r="K75" i="1"/>
  <c r="J75" i="1"/>
  <c r="I75" i="1"/>
  <c r="H75" i="1"/>
  <c r="G75" i="1"/>
  <c r="F75" i="1"/>
  <c r="C75" i="1"/>
  <c r="B75" i="1"/>
  <c r="E75" i="1" s="1"/>
  <c r="O74" i="1"/>
  <c r="N74" i="1"/>
  <c r="M74" i="1"/>
  <c r="L74" i="1"/>
  <c r="K74" i="1"/>
  <c r="J74" i="1"/>
  <c r="I74" i="1"/>
  <c r="H74" i="1"/>
  <c r="G74" i="1"/>
  <c r="F74" i="1"/>
  <c r="C74" i="1"/>
  <c r="B74" i="1"/>
  <c r="E74" i="1" s="1"/>
  <c r="O73" i="1"/>
  <c r="N73" i="1"/>
  <c r="M73" i="1"/>
  <c r="L73" i="1"/>
  <c r="K73" i="1"/>
  <c r="J73" i="1"/>
  <c r="I73" i="1"/>
  <c r="S73" i="1" s="1"/>
  <c r="H73" i="1"/>
  <c r="R73" i="1" s="1"/>
  <c r="G73" i="1"/>
  <c r="F73" i="1"/>
  <c r="C73" i="1"/>
  <c r="B73" i="1"/>
  <c r="E73" i="1" s="1"/>
  <c r="U72" i="1"/>
  <c r="T72" i="1"/>
  <c r="S72" i="1"/>
  <c r="R72" i="1"/>
  <c r="Q72" i="1"/>
  <c r="P72" i="1"/>
  <c r="E72" i="1"/>
  <c r="S71" i="1"/>
  <c r="R71" i="1"/>
  <c r="Q71" i="1"/>
  <c r="P71" i="1"/>
  <c r="E71" i="1"/>
  <c r="U73" i="1" s="1"/>
  <c r="O69" i="1"/>
  <c r="N69" i="1"/>
  <c r="M69" i="1"/>
  <c r="L69" i="1"/>
  <c r="K69" i="1"/>
  <c r="J69" i="1"/>
  <c r="I69" i="1"/>
  <c r="S69" i="1" s="1"/>
  <c r="H69" i="1"/>
  <c r="R69" i="1" s="1"/>
  <c r="G69" i="1"/>
  <c r="F69" i="1"/>
  <c r="C69" i="1"/>
  <c r="B69" i="1"/>
  <c r="O68" i="1"/>
  <c r="N68" i="1"/>
  <c r="M68" i="1"/>
  <c r="L68" i="1"/>
  <c r="K68" i="1"/>
  <c r="J68" i="1"/>
  <c r="I68" i="1"/>
  <c r="S68" i="1" s="1"/>
  <c r="H68" i="1"/>
  <c r="G68" i="1"/>
  <c r="F68" i="1"/>
  <c r="C68" i="1"/>
  <c r="B68" i="1"/>
  <c r="E68" i="1" s="1"/>
  <c r="S67" i="1"/>
  <c r="R67" i="1"/>
  <c r="Q67" i="1"/>
  <c r="P67" i="1"/>
  <c r="E67" i="1"/>
  <c r="U67" i="1" s="1"/>
  <c r="T66" i="1"/>
  <c r="S66" i="1"/>
  <c r="R66" i="1"/>
  <c r="Q66" i="1"/>
  <c r="P66" i="1"/>
  <c r="E66" i="1"/>
  <c r="U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1" i="1"/>
  <c r="O61" i="1"/>
  <c r="N61" i="1"/>
  <c r="M61" i="1"/>
  <c r="L61" i="1"/>
  <c r="K61" i="1"/>
  <c r="J61" i="1"/>
  <c r="I61" i="1"/>
  <c r="H61" i="1"/>
  <c r="R61" i="1" s="1"/>
  <c r="C61" i="1"/>
  <c r="B61" i="1"/>
  <c r="E61" i="1" s="1"/>
  <c r="S60" i="1"/>
  <c r="R60" i="1"/>
  <c r="Q60" i="1"/>
  <c r="P60" i="1"/>
  <c r="E60" i="1"/>
  <c r="T60" i="1" s="1"/>
  <c r="S59" i="1"/>
  <c r="R59" i="1"/>
  <c r="Q59" i="1"/>
  <c r="P59" i="1"/>
  <c r="E59" i="1"/>
  <c r="U59" i="1" s="1"/>
  <c r="U58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S55" i="1" s="1"/>
  <c r="H55" i="1"/>
  <c r="R55" i="1" s="1"/>
  <c r="G55" i="1"/>
  <c r="F55" i="1"/>
  <c r="C55" i="1"/>
  <c r="B55" i="1"/>
  <c r="S54" i="1"/>
  <c r="R54" i="1"/>
  <c r="Q54" i="1"/>
  <c r="P54" i="1"/>
  <c r="E54" i="1"/>
  <c r="U54" i="1" s="1"/>
  <c r="S53" i="1"/>
  <c r="R53" i="1"/>
  <c r="Q53" i="1"/>
  <c r="P53" i="1"/>
  <c r="E53" i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U47" i="1"/>
  <c r="T47" i="1"/>
  <c r="S47" i="1"/>
  <c r="R47" i="1"/>
  <c r="Q47" i="1"/>
  <c r="P47" i="1"/>
  <c r="E47" i="1"/>
  <c r="S46" i="1"/>
  <c r="R46" i="1"/>
  <c r="Q46" i="1"/>
  <c r="P46" i="1"/>
  <c r="E46" i="1"/>
  <c r="U46" i="1" s="1"/>
  <c r="S45" i="1"/>
  <c r="R45" i="1"/>
  <c r="Q45" i="1"/>
  <c r="P45" i="1"/>
  <c r="E45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H42" i="1"/>
  <c r="G42" i="1"/>
  <c r="F42" i="1"/>
  <c r="C42" i="1"/>
  <c r="B42" i="1"/>
  <c r="E42" i="1" s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T39" i="1" s="1"/>
  <c r="S38" i="1"/>
  <c r="R38" i="1"/>
  <c r="Q38" i="1"/>
  <c r="P38" i="1"/>
  <c r="E38" i="1"/>
  <c r="U38" i="1" s="1"/>
  <c r="S37" i="1"/>
  <c r="R37" i="1"/>
  <c r="Q37" i="1"/>
  <c r="P37" i="1"/>
  <c r="E37" i="1"/>
  <c r="T37" i="1" s="1"/>
  <c r="O35" i="1"/>
  <c r="N35" i="1"/>
  <c r="M35" i="1"/>
  <c r="L35" i="1"/>
  <c r="K35" i="1"/>
  <c r="J35" i="1"/>
  <c r="I35" i="1"/>
  <c r="H35" i="1"/>
  <c r="R35" i="1" s="1"/>
  <c r="G35" i="1"/>
  <c r="F35" i="1"/>
  <c r="C35" i="1"/>
  <c r="B35" i="1"/>
  <c r="E35" i="1" s="1"/>
  <c r="S34" i="1"/>
  <c r="R34" i="1"/>
  <c r="Q34" i="1"/>
  <c r="P34" i="1"/>
  <c r="E34" i="1"/>
  <c r="T34" i="1" s="1"/>
  <c r="O32" i="1"/>
  <c r="N32" i="1"/>
  <c r="M32" i="1"/>
  <c r="L32" i="1"/>
  <c r="K32" i="1"/>
  <c r="J32" i="1"/>
  <c r="I32" i="1"/>
  <c r="S32" i="1" s="1"/>
  <c r="H32" i="1"/>
  <c r="G32" i="1"/>
  <c r="F32" i="1"/>
  <c r="C32" i="1"/>
  <c r="B32" i="1"/>
  <c r="E32" i="1" s="1"/>
  <c r="S31" i="1"/>
  <c r="R31" i="1"/>
  <c r="Q31" i="1"/>
  <c r="P31" i="1"/>
  <c r="E31" i="1"/>
  <c r="T31" i="1" s="1"/>
  <c r="S30" i="1"/>
  <c r="R30" i="1"/>
  <c r="Q30" i="1"/>
  <c r="P30" i="1"/>
  <c r="E30" i="1"/>
  <c r="U30" i="1" s="1"/>
  <c r="S29" i="1"/>
  <c r="R29" i="1"/>
  <c r="Q29" i="1"/>
  <c r="P29" i="1"/>
  <c r="E29" i="1"/>
  <c r="U29" i="1" s="1"/>
  <c r="S28" i="1"/>
  <c r="R28" i="1"/>
  <c r="Q28" i="1"/>
  <c r="P28" i="1"/>
  <c r="E28" i="1"/>
  <c r="U28" i="1" s="1"/>
  <c r="O26" i="1"/>
  <c r="N26" i="1"/>
  <c r="M26" i="1"/>
  <c r="L26" i="1"/>
  <c r="K26" i="1"/>
  <c r="J26" i="1"/>
  <c r="I26" i="1"/>
  <c r="H26" i="1"/>
  <c r="R26" i="1" s="1"/>
  <c r="G26" i="1"/>
  <c r="F26" i="1"/>
  <c r="C26" i="1"/>
  <c r="B26" i="1"/>
  <c r="E26" i="1" s="1"/>
  <c r="U25" i="1"/>
  <c r="T25" i="1"/>
  <c r="S25" i="1"/>
  <c r="R25" i="1"/>
  <c r="Q25" i="1"/>
  <c r="P25" i="1"/>
  <c r="E25" i="1"/>
  <c r="S24" i="1"/>
  <c r="R24" i="1"/>
  <c r="Q24" i="1"/>
  <c r="P24" i="1"/>
  <c r="E24" i="1"/>
  <c r="U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T21" i="1"/>
  <c r="S21" i="1"/>
  <c r="R21" i="1"/>
  <c r="Q21" i="1"/>
  <c r="P21" i="1"/>
  <c r="E21" i="1"/>
  <c r="S20" i="1"/>
  <c r="R20" i="1"/>
  <c r="Q20" i="1"/>
  <c r="P20" i="1"/>
  <c r="E20" i="1"/>
  <c r="U20" i="1" s="1"/>
  <c r="S19" i="1"/>
  <c r="R19" i="1"/>
  <c r="Q19" i="1"/>
  <c r="P19" i="1"/>
  <c r="E19" i="1"/>
  <c r="U19" i="1" s="1"/>
  <c r="O17" i="1"/>
  <c r="N17" i="1"/>
  <c r="M17" i="1"/>
  <c r="L17" i="1"/>
  <c r="K17" i="1"/>
  <c r="J17" i="1"/>
  <c r="I17" i="1"/>
  <c r="H17" i="1"/>
  <c r="G17" i="1"/>
  <c r="F17" i="1"/>
  <c r="C17" i="1"/>
  <c r="B17" i="1"/>
  <c r="S16" i="1"/>
  <c r="R16" i="1"/>
  <c r="Q16" i="1"/>
  <c r="P16" i="1"/>
  <c r="E16" i="1"/>
  <c r="U16" i="1" s="1"/>
  <c r="S15" i="1"/>
  <c r="R15" i="1"/>
  <c r="Q15" i="1"/>
  <c r="P15" i="1"/>
  <c r="E15" i="1"/>
  <c r="U15" i="1" s="1"/>
  <c r="S14" i="1"/>
  <c r="R14" i="1"/>
  <c r="Q14" i="1"/>
  <c r="U14" i="1" s="1"/>
  <c r="P14" i="1"/>
  <c r="T14" i="1" s="1"/>
  <c r="E14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T11" i="1" s="1"/>
  <c r="U10" i="1"/>
  <c r="T10" i="1"/>
  <c r="S10" i="1"/>
  <c r="R10" i="1"/>
  <c r="Q10" i="1"/>
  <c r="P10" i="1"/>
  <c r="E10" i="1"/>
  <c r="S9" i="1"/>
  <c r="R9" i="1"/>
  <c r="Q9" i="1"/>
  <c r="P9" i="1"/>
  <c r="E9" i="1"/>
  <c r="T9" i="1" s="1"/>
  <c r="T114" i="3" l="1"/>
  <c r="U114" i="3"/>
  <c r="T115" i="2"/>
  <c r="U115" i="2"/>
  <c r="E114" i="2"/>
  <c r="T96" i="1"/>
  <c r="T45" i="1"/>
  <c r="T48" i="1"/>
  <c r="T67" i="1"/>
  <c r="T89" i="1"/>
  <c r="T110" i="1"/>
  <c r="T19" i="1"/>
  <c r="U45" i="1"/>
  <c r="T53" i="1"/>
  <c r="U34" i="1"/>
  <c r="E17" i="1"/>
  <c r="T112" i="1"/>
  <c r="U31" i="1"/>
  <c r="T38" i="1"/>
  <c r="T46" i="1"/>
  <c r="T65" i="1"/>
  <c r="U9" i="1"/>
  <c r="U87" i="1"/>
  <c r="Q17" i="1"/>
  <c r="U17" i="1" s="1"/>
  <c r="P87" i="1"/>
  <c r="P115" i="1" s="1"/>
  <c r="T59" i="1"/>
  <c r="T92" i="1"/>
  <c r="T30" i="1"/>
  <c r="U37" i="1"/>
  <c r="U53" i="1"/>
  <c r="T16" i="1"/>
  <c r="P26" i="1"/>
  <c r="T26" i="1" s="1"/>
  <c r="T20" i="1"/>
  <c r="T49" i="1"/>
  <c r="P17" i="1"/>
  <c r="T17" i="1" s="1"/>
  <c r="T28" i="1"/>
  <c r="Q35" i="1"/>
  <c r="T54" i="1"/>
  <c r="R74" i="1"/>
  <c r="Q87" i="1"/>
  <c r="U11" i="1"/>
  <c r="T90" i="1"/>
  <c r="T71" i="1"/>
  <c r="R42" i="1"/>
  <c r="E55" i="1"/>
  <c r="S74" i="1"/>
  <c r="R87" i="1"/>
  <c r="R68" i="1"/>
  <c r="T57" i="1"/>
  <c r="P42" i="1"/>
  <c r="S42" i="1"/>
  <c r="R32" i="1"/>
  <c r="Q32" i="1"/>
  <c r="Q26" i="1"/>
  <c r="U26" i="1" s="1"/>
  <c r="S26" i="1"/>
  <c r="U60" i="1"/>
  <c r="Q61" i="1"/>
  <c r="R75" i="1"/>
  <c r="E69" i="1"/>
  <c r="S75" i="1"/>
  <c r="T99" i="1"/>
  <c r="U107" i="1"/>
  <c r="U105" i="1"/>
  <c r="U35" i="1"/>
  <c r="Q114" i="1"/>
  <c r="Q115" i="1"/>
  <c r="U61" i="1"/>
  <c r="T61" i="1"/>
  <c r="U32" i="1"/>
  <c r="P68" i="1"/>
  <c r="T68" i="1" s="1"/>
  <c r="P73" i="1"/>
  <c r="U22" i="1"/>
  <c r="P32" i="1"/>
  <c r="T32" i="1" s="1"/>
  <c r="P35" i="1"/>
  <c r="T35" i="1" s="1"/>
  <c r="U39" i="1"/>
  <c r="U50" i="1"/>
  <c r="U93" i="1"/>
  <c r="T74" i="1"/>
  <c r="P55" i="1"/>
  <c r="T55" i="1" s="1"/>
  <c r="Q68" i="1"/>
  <c r="U68" i="1" s="1"/>
  <c r="P69" i="1"/>
  <c r="T69" i="1" s="1"/>
  <c r="Q73" i="1"/>
  <c r="P74" i="1"/>
  <c r="R17" i="1"/>
  <c r="T29" i="1"/>
  <c r="S35" i="1"/>
  <c r="Q55" i="1"/>
  <c r="U55" i="1" s="1"/>
  <c r="Q69" i="1"/>
  <c r="U69" i="1" s="1"/>
  <c r="Q74" i="1"/>
  <c r="P75" i="1"/>
  <c r="T75" i="1" s="1"/>
  <c r="G114" i="1"/>
  <c r="T102" i="1"/>
  <c r="T104" i="1"/>
  <c r="T15" i="1"/>
  <c r="S17" i="1"/>
  <c r="U71" i="1"/>
  <c r="Q75" i="1"/>
  <c r="U75" i="1" s="1"/>
  <c r="T42" i="1"/>
  <c r="T13" i="1"/>
  <c r="T24" i="1"/>
  <c r="T41" i="1"/>
  <c r="Q42" i="1"/>
  <c r="U42" i="1" s="1"/>
  <c r="T44" i="1"/>
  <c r="T52" i="1"/>
  <c r="P61" i="1"/>
  <c r="T64" i="1"/>
  <c r="T95" i="1"/>
  <c r="T23" i="1"/>
  <c r="T40" i="1"/>
  <c r="T51" i="1"/>
  <c r="T63" i="1"/>
  <c r="T94" i="1"/>
  <c r="T73" i="1"/>
  <c r="T87" i="1"/>
  <c r="T12" i="1"/>
  <c r="E87" i="1"/>
  <c r="E115" i="1" s="1"/>
  <c r="H114" i="1"/>
  <c r="J114" i="1"/>
  <c r="B114" i="1"/>
  <c r="K114" i="1"/>
  <c r="N114" i="1"/>
  <c r="O114" i="1"/>
  <c r="L114" i="1"/>
  <c r="R114" i="1" s="1"/>
  <c r="T101" i="1"/>
  <c r="T109" i="1"/>
  <c r="M114" i="1"/>
  <c r="S114" i="1" s="1"/>
  <c r="E97" i="1"/>
  <c r="T98" i="1"/>
  <c r="T106" i="1"/>
  <c r="T103" i="1"/>
  <c r="T111" i="1"/>
  <c r="T100" i="1"/>
  <c r="T108" i="1"/>
  <c r="T114" i="2" l="1"/>
  <c r="U114" i="2"/>
  <c r="P114" i="1"/>
  <c r="U115" i="1"/>
  <c r="T115" i="1"/>
  <c r="T97" i="1"/>
  <c r="E114" i="1"/>
  <c r="U97" i="1"/>
  <c r="U114" i="1" l="1"/>
  <c r="T114" i="1"/>
</calcChain>
</file>

<file path=xl/sharedStrings.xml><?xml version="1.0" encoding="utf-8"?>
<sst xmlns="http://schemas.openxmlformats.org/spreadsheetml/2006/main" count="3730" uniqueCount="137">
  <si>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</si>
  <si>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</si>
  <si>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</si>
  <si>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</si>
  <si>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NATIONAL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</si>
  <si>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</si>
  <si>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</si>
  <si>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</si>
  <si>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</si>
  <si>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</si>
  <si>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</si>
  <si>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</si>
  <si>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</si>
  <si>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</si>
  <si>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</si>
  <si>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</si>
  <si>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</si>
  <si>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</si>
  <si>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</si>
  <si>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</si>
  <si>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</si>
  <si>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</si>
  <si>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</si>
  <si>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</si>
  <si>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</si>
  <si>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</si>
  <si>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</si>
  <si>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</si>
  <si>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</si>
  <si>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</si>
  <si>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</si>
  <si>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</si>
  <si>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</si>
  <si>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</si>
  <si>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</si>
  <si>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</si>
  <si>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</si>
  <si>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</si>
  <si>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</si>
  <si>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</si>
  <si>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</si>
  <si>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</si>
  <si>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</si>
  <si>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</si>
  <si>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</si>
  <si>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</si>
  <si>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</si>
  <si>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</si>
  <si>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</si>
  <si>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</si>
  <si>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</si>
  <si>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</si>
  <si>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</si>
  <si>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</si>
  <si>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</si>
  <si>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</si>
  <si>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</si>
  <si>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</si>
  <si>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</si>
  <si>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</si>
  <si>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</si>
  <si>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</si>
  <si>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</si>
  <si>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</si>
  <si>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</si>
  <si>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</si>
  <si>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</si>
  <si>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</si>
  <si>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</si>
  <si>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</si>
  <si>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</si>
  <si>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</si>
  <si>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</si>
  <si>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</si>
  <si>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</si>
  <si>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</si>
  <si>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</si>
  <si>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</si>
  <si>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</si>
  <si>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</si>
  <si>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</si>
  <si>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</si>
  <si>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</si>
  <si>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</si>
  <si>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</si>
  <si>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</si>
  <si>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</si>
  <si>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</si>
  <si>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</si>
  <si>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</si>
  <si>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</si>
  <si>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</si>
  <si>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</si>
  <si>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</si>
  <si>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</si>
  <si>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</si>
  <si>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</si>
  <si>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</si>
  <si>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</si>
  <si>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</si>
  <si>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</si>
  <si>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</si>
  <si>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</si>
  <si>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</si>
  <si>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</si>
  <si>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</si>
  <si>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</si>
  <si>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</si>
  <si>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</si>
  <si>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</si>
  <si>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</si>
  <si>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</si>
  <si>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</si>
  <si>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</si>
  <si>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</si>
  <si>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</si>
  <si>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</si>
  <si>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</si>
  <si>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</si>
  <si>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</si>
  <si>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</si>
  <si>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</si>
  <si>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</si>
  <si>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</si>
  <si>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</si>
  <si>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</si>
  <si>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</si>
  <si>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</si>
  <si>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AGGREGRATED INFORMATION FOR EASTERN CAPE</t>
  </si>
  <si>
    <t>AGGREGRATED INFORMATION FOR FREE STATE</t>
  </si>
  <si>
    <t>AGGREGRATED INFORMATION FOR GAUTENG</t>
  </si>
  <si>
    <t>AGGREGRATED INFORMATION FOR KWAZULU-NATAL</t>
  </si>
  <si>
    <t>AGGREGRATED INFORMATION FOR LIMPOPO</t>
  </si>
  <si>
    <t>AGGREGRATED INFORMATION FOR MPUMALANGA</t>
  </si>
  <si>
    <t>AGGREGRATED INFORMATION FOR NORTH WEST</t>
  </si>
  <si>
    <t>AGGREGRATED INFORMATION FOR NORTHERN CAPE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</si>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</sst>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activeCell="A32" sqref="A32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585885000</v>
      </c>
      <c r="C10" s="108"/>
      <c r="D10" s="108"/>
      <c r="E10" s="108">
        <f t="shared" ref="E10:E17" si="0">$B10      +$C10      +$D10</f>
        <v>585885000</v>
      </c>
      <c r="F10" s="109">
        <v>585885000</v>
      </c>
      <c r="G10" s="110">
        <v>585885000</v>
      </c>
      <c r="H10" s="109">
        <v>108625000</v>
      </c>
      <c r="I10" s="110">
        <v>67995232</v>
      </c>
      <c r="J10" s="109">
        <v>122473000</v>
      </c>
      <c r="K10" s="110">
        <v>120411521</v>
      </c>
      <c r="L10" s="109"/>
      <c r="M10" s="110"/>
      <c r="N10" s="109"/>
      <c r="O10" s="110"/>
      <c r="P10" s="109">
        <f t="shared" ref="P10:P17" si="1">$H10      +$J10      +$L10      +$N10</f>
        <v>231098000</v>
      </c>
      <c r="Q10" s="110">
        <f t="shared" ref="Q10:Q17" si="2">$I10      +$K10      +$M10      +$O10</f>
        <v>188406753</v>
      </c>
      <c r="R10" s="54">
        <f t="shared" ref="R10:R17" si="3">IF(($H10      =0),0,((($J10      -$H10      )/$H10      )*100))</f>
        <v>12.748446490218642</v>
      </c>
      <c r="S10" s="55">
        <f t="shared" ref="S10:S17" si="4">IF(($I10      =0),0,((($K10      -$I10      )/$I10      )*100))</f>
        <v>77.088183183197316</v>
      </c>
      <c r="T10" s="54">
        <f t="shared" ref="T10:T16" si="5">IF(($E10      =0),0,(($P10      /$E10      )*100))</f>
        <v>39.444259538988021</v>
      </c>
      <c r="U10" s="56">
        <f t="shared" ref="U10:U16" si="6">IF(($E10      =0),0,(($Q10      /$E10      )*100))</f>
        <v>32.157633835991703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172774000</v>
      </c>
      <c r="C11" s="108"/>
      <c r="D11" s="108"/>
      <c r="E11" s="108">
        <f t="shared" si="0"/>
        <v>172774000</v>
      </c>
      <c r="F11" s="109">
        <v>172774000</v>
      </c>
      <c r="G11" s="110">
        <v>105100000</v>
      </c>
      <c r="H11" s="109">
        <v>33494000</v>
      </c>
      <c r="I11" s="110">
        <v>44522599</v>
      </c>
      <c r="J11" s="109">
        <v>36508000</v>
      </c>
      <c r="K11" s="110">
        <v>28681721</v>
      </c>
      <c r="L11" s="109"/>
      <c r="M11" s="110"/>
      <c r="N11" s="109"/>
      <c r="O11" s="110"/>
      <c r="P11" s="109">
        <f t="shared" si="1"/>
        <v>70002000</v>
      </c>
      <c r="Q11" s="110">
        <f t="shared" si="2"/>
        <v>73204320</v>
      </c>
      <c r="R11" s="54">
        <f t="shared" si="3"/>
        <v>8.9986266196930806</v>
      </c>
      <c r="S11" s="55">
        <f t="shared" si="4"/>
        <v>-35.57940990821313</v>
      </c>
      <c r="T11" s="54">
        <f t="shared" si="5"/>
        <v>40.516512901246713</v>
      </c>
      <c r="U11" s="56">
        <f t="shared" si="6"/>
        <v>42.369986224779197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1023636000</v>
      </c>
      <c r="C13" s="108"/>
      <c r="D13" s="108"/>
      <c r="E13" s="108">
        <f t="shared" si="0"/>
        <v>1023636000</v>
      </c>
      <c r="F13" s="109" t="s">
        <v>36</v>
      </c>
      <c r="G13" s="110" t="s">
        <v>36</v>
      </c>
      <c r="H13" s="109"/>
      <c r="I13" s="110">
        <v>21648938</v>
      </c>
      <c r="J13" s="109"/>
      <c r="K13" s="110">
        <v>54205255</v>
      </c>
      <c r="L13" s="109"/>
      <c r="M13" s="110"/>
      <c r="N13" s="109"/>
      <c r="O13" s="110"/>
      <c r="P13" s="109">
        <f t="shared" si="1"/>
        <v>0</v>
      </c>
      <c r="Q13" s="110">
        <f t="shared" si="2"/>
        <v>75854193</v>
      </c>
      <c r="R13" s="54">
        <f t="shared" si="3"/>
        <v>0</v>
      </c>
      <c r="S13" s="55">
        <f t="shared" si="4"/>
        <v>150.38297490620556</v>
      </c>
      <c r="T13" s="54">
        <f t="shared" si="5"/>
        <v>0</v>
      </c>
      <c r="U13" s="56">
        <f t="shared" si="6"/>
        <v>7.4102701546252776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542397000</v>
      </c>
      <c r="C14" s="108"/>
      <c r="D14" s="108"/>
      <c r="E14" s="108">
        <f t="shared" si="0"/>
        <v>542397000</v>
      </c>
      <c r="F14" s="109">
        <v>542397000</v>
      </c>
      <c r="G14" s="110">
        <v>364007000</v>
      </c>
      <c r="H14" s="109">
        <v>111035000</v>
      </c>
      <c r="I14" s="110">
        <v>63889591</v>
      </c>
      <c r="J14" s="109">
        <v>127590000</v>
      </c>
      <c r="K14" s="110">
        <v>143965157</v>
      </c>
      <c r="L14" s="109"/>
      <c r="M14" s="110"/>
      <c r="N14" s="109"/>
      <c r="O14" s="110"/>
      <c r="P14" s="109">
        <f t="shared" si="1"/>
        <v>238625000</v>
      </c>
      <c r="Q14" s="110">
        <f t="shared" si="2"/>
        <v>207854748</v>
      </c>
      <c r="R14" s="54">
        <f t="shared" si="3"/>
        <v>14.909713153510154</v>
      </c>
      <c r="S14" s="55">
        <f t="shared" si="4"/>
        <v>125.33429115237253</v>
      </c>
      <c r="T14" s="54">
        <f t="shared" si="5"/>
        <v>43.9945279933333</v>
      </c>
      <c r="U14" s="56">
        <f t="shared" si="6"/>
        <v>38.321515052627504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99140000</v>
      </c>
      <c r="C15" s="108"/>
      <c r="D15" s="108"/>
      <c r="E15" s="108">
        <f t="shared" si="0"/>
        <v>99140000</v>
      </c>
      <c r="F15" s="109">
        <v>99140000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650000000</v>
      </c>
      <c r="C16" s="108"/>
      <c r="D16" s="108"/>
      <c r="E16" s="108">
        <f t="shared" si="0"/>
        <v>650000000</v>
      </c>
      <c r="F16" s="109">
        <v>650000000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3073832000</v>
      </c>
      <c r="C17" s="111">
        <f>SUM(C9:C16)</f>
        <v>0</v>
      </c>
      <c r="D17" s="111"/>
      <c r="E17" s="111">
        <f t="shared" si="0"/>
        <v>3073832000</v>
      </c>
      <c r="F17" s="112">
        <f t="shared" ref="F17:O17" si="7">SUM(F9:F16)</f>
        <v>2050196000</v>
      </c>
      <c r="G17" s="113">
        <f t="shared" si="7"/>
        <v>1054992000</v>
      </c>
      <c r="H17" s="112">
        <f t="shared" si="7"/>
        <v>253154000</v>
      </c>
      <c r="I17" s="113">
        <f t="shared" si="7"/>
        <v>198056360</v>
      </c>
      <c r="J17" s="112">
        <f t="shared" si="7"/>
        <v>286571000</v>
      </c>
      <c r="K17" s="113">
        <f t="shared" si="7"/>
        <v>347263654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539725000</v>
      </c>
      <c r="Q17" s="113">
        <f t="shared" si="2"/>
        <v>545320014</v>
      </c>
      <c r="R17" s="58">
        <f t="shared" si="3"/>
        <v>13.20026545106931</v>
      </c>
      <c r="S17" s="59">
        <f t="shared" si="4"/>
        <v>75.335775129867073</v>
      </c>
      <c r="T17" s="58">
        <f>IF((SUM($E9:$E14))=0,0,(P17/(SUM($E9:$E14))*100))</f>
        <v>23.217054130181548</v>
      </c>
      <c r="U17" s="60">
        <f>IF((SUM($E9:$E14))=0,0,(Q17/(SUM($E9:$E14))*100))</f>
        <v>23.457731776940776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1278114000</v>
      </c>
      <c r="C19" s="108"/>
      <c r="D19" s="108"/>
      <c r="E19" s="108">
        <f t="shared" ref="E19:E26" si="8">$B19      +$C19      +$D19</f>
        <v>1278114000</v>
      </c>
      <c r="F19" s="109">
        <v>1278114000</v>
      </c>
      <c r="G19" s="110">
        <v>981682000</v>
      </c>
      <c r="H19" s="109">
        <v>265867000</v>
      </c>
      <c r="I19" s="110">
        <v>223317863</v>
      </c>
      <c r="J19" s="109">
        <v>444887000</v>
      </c>
      <c r="K19" s="110">
        <v>393688191</v>
      </c>
      <c r="L19" s="109"/>
      <c r="M19" s="110"/>
      <c r="N19" s="109"/>
      <c r="O19" s="110"/>
      <c r="P19" s="109">
        <f t="shared" ref="P19:P26" si="9">$H19      +$J19      +$L19      +$N19</f>
        <v>710754000</v>
      </c>
      <c r="Q19" s="110">
        <f t="shared" ref="Q19:Q26" si="10">$I19      +$K19      +$M19      +$O19</f>
        <v>617006054</v>
      </c>
      <c r="R19" s="54">
        <f t="shared" ref="R19:R26" si="11">IF(($H19      =0),0,((($J19      -$H19      )/$H19      )*100))</f>
        <v>67.334419089243866</v>
      </c>
      <c r="S19" s="55">
        <f t="shared" ref="S19:S26" si="12">IF(($I19      =0),0,((($K19      -$I19      )/$I19      )*100))</f>
        <v>76.290506147284773</v>
      </c>
      <c r="T19" s="54">
        <f t="shared" ref="T19:T25" si="13">IF(($E19      =0),0,(($P19      /$E19      )*100))</f>
        <v>55.609593510438039</v>
      </c>
      <c r="U19" s="56">
        <f t="shared" ref="U19:U25" si="14">IF(($E19      =0),0,(($Q19      /$E19      )*100))</f>
        <v>48.274727762938205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199160000</v>
      </c>
      <c r="D22" s="108"/>
      <c r="E22" s="108">
        <f t="shared" si="8"/>
        <v>199160000</v>
      </c>
      <c r="F22" s="109">
        <v>199160000</v>
      </c>
      <c r="G22" s="110">
        <v>199160000</v>
      </c>
      <c r="H22" s="109">
        <v>2993000</v>
      </c>
      <c r="I22" s="110">
        <v>1552668</v>
      </c>
      <c r="J22" s="109">
        <v>29202000</v>
      </c>
      <c r="K22" s="110">
        <v>47986005</v>
      </c>
      <c r="L22" s="109"/>
      <c r="M22" s="110"/>
      <c r="N22" s="109"/>
      <c r="O22" s="110"/>
      <c r="P22" s="109">
        <f t="shared" si="9"/>
        <v>32195000</v>
      </c>
      <c r="Q22" s="110">
        <f t="shared" si="10"/>
        <v>49538673</v>
      </c>
      <c r="R22" s="54">
        <f t="shared" si="11"/>
        <v>875.67657868359504</v>
      </c>
      <c r="S22" s="55">
        <f t="shared" si="12"/>
        <v>2990.5515538415166</v>
      </c>
      <c r="T22" s="54">
        <f t="shared" si="13"/>
        <v>16.165394657561759</v>
      </c>
      <c r="U22" s="56">
        <f t="shared" si="14"/>
        <v>24.873806487246437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708974000</v>
      </c>
      <c r="C23" s="108"/>
      <c r="D23" s="108"/>
      <c r="E23" s="108">
        <f t="shared" si="8"/>
        <v>708974000</v>
      </c>
      <c r="F23" s="109">
        <v>708974000</v>
      </c>
      <c r="G23" s="110">
        <v>344312000</v>
      </c>
      <c r="H23" s="109">
        <v>29558000</v>
      </c>
      <c r="I23" s="110">
        <v>41905047</v>
      </c>
      <c r="J23" s="109">
        <v>137283000</v>
      </c>
      <c r="K23" s="110">
        <v>135484957</v>
      </c>
      <c r="L23" s="109"/>
      <c r="M23" s="110"/>
      <c r="N23" s="109"/>
      <c r="O23" s="110"/>
      <c r="P23" s="109">
        <f t="shared" si="9"/>
        <v>166841000</v>
      </c>
      <c r="Q23" s="110">
        <f t="shared" si="10"/>
        <v>177390004</v>
      </c>
      <c r="R23" s="54">
        <f t="shared" si="11"/>
        <v>364.45293998240749</v>
      </c>
      <c r="S23" s="55">
        <f t="shared" si="12"/>
        <v>223.31417502049337</v>
      </c>
      <c r="T23" s="54">
        <f t="shared" si="13"/>
        <v>23.532738859252948</v>
      </c>
      <c r="U23" s="56">
        <f t="shared" si="14"/>
        <v>25.020664227461094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1987088000</v>
      </c>
      <c r="C26" s="111">
        <f>SUM(C19:C25)</f>
        <v>199160000</v>
      </c>
      <c r="D26" s="111"/>
      <c r="E26" s="111">
        <f t="shared" si="8"/>
        <v>2186248000</v>
      </c>
      <c r="F26" s="112">
        <f t="shared" ref="F26:O26" si="15">SUM(F19:F25)</f>
        <v>2186248000</v>
      </c>
      <c r="G26" s="113">
        <f t="shared" si="15"/>
        <v>1525154000</v>
      </c>
      <c r="H26" s="112">
        <f t="shared" si="15"/>
        <v>298418000</v>
      </c>
      <c r="I26" s="113">
        <f t="shared" si="15"/>
        <v>266775578</v>
      </c>
      <c r="J26" s="112">
        <f t="shared" si="15"/>
        <v>611372000</v>
      </c>
      <c r="K26" s="113">
        <f t="shared" si="15"/>
        <v>577159153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909790000</v>
      </c>
      <c r="Q26" s="113">
        <f t="shared" si="10"/>
        <v>843934731</v>
      </c>
      <c r="R26" s="58">
        <f t="shared" si="11"/>
        <v>104.87101984464744</v>
      </c>
      <c r="S26" s="59">
        <f t="shared" si="12"/>
        <v>116.34632275072796</v>
      </c>
      <c r="T26" s="58">
        <f>IF(($E26-$E21-$E25)   =0,0,($P26   /($E26-$E21-$E25)   )*100)</f>
        <v>41.614217600199062</v>
      </c>
      <c r="U26" s="60">
        <f>IF(($E26-$E21-$E25)   =0,0,($Q26   /($E26-$E21-$E25)   )*100)</f>
        <v>38.601966977213934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7241074000</v>
      </c>
      <c r="C30" s="108"/>
      <c r="D30" s="108"/>
      <c r="E30" s="108">
        <f>$B30      +$C30      +$D30</f>
        <v>7241074000</v>
      </c>
      <c r="F30" s="109">
        <v>7241074000</v>
      </c>
      <c r="G30" s="110">
        <v>4353123000</v>
      </c>
      <c r="H30" s="109">
        <v>717872000</v>
      </c>
      <c r="I30" s="110">
        <v>667431897</v>
      </c>
      <c r="J30" s="109">
        <v>1556722000</v>
      </c>
      <c r="K30" s="110">
        <v>1169871872</v>
      </c>
      <c r="L30" s="109"/>
      <c r="M30" s="110"/>
      <c r="N30" s="109"/>
      <c r="O30" s="110"/>
      <c r="P30" s="109">
        <f>$H30      +$J30      +$L30      +$N30</f>
        <v>2274594000</v>
      </c>
      <c r="Q30" s="110">
        <f>$I30      +$K30      +$M30      +$O30</f>
        <v>1837303769</v>
      </c>
      <c r="R30" s="54">
        <f>IF(($H30      =0),0,((($J30      -$H30      )/$H30      )*100))</f>
        <v>116.85230793233335</v>
      </c>
      <c r="S30" s="55">
        <f>IF(($I30      =0),0,((($K30      -$I30      )/$I30      )*100))</f>
        <v>75.279586914917857</v>
      </c>
      <c r="T30" s="54">
        <f>IF(($E30      =0),0,(($P30      /$E30      )*100))</f>
        <v>31.412384405959671</v>
      </c>
      <c r="U30" s="56">
        <f>IF(($E30      =0),0,(($Q30      /$E30      )*100))</f>
        <v>25.373359932518298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126051000</v>
      </c>
      <c r="C31" s="108"/>
      <c r="D31" s="108"/>
      <c r="E31" s="108">
        <f>$B31      +$C31      +$D31</f>
        <v>126051000</v>
      </c>
      <c r="F31" s="109">
        <v>126051000</v>
      </c>
      <c r="G31" s="110">
        <v>88326000</v>
      </c>
      <c r="H31" s="109">
        <v>17849000</v>
      </c>
      <c r="I31" s="110">
        <v>13823127</v>
      </c>
      <c r="J31" s="109">
        <v>35733000</v>
      </c>
      <c r="K31" s="110">
        <v>31838984</v>
      </c>
      <c r="L31" s="109"/>
      <c r="M31" s="110"/>
      <c r="N31" s="109"/>
      <c r="O31" s="110"/>
      <c r="P31" s="109">
        <f>$H31      +$J31      +$L31      +$N31</f>
        <v>53582000</v>
      </c>
      <c r="Q31" s="110">
        <f>$I31      +$K31      +$M31      +$O31</f>
        <v>45662111</v>
      </c>
      <c r="R31" s="54">
        <f>IF(($H31      =0),0,((($J31      -$H31      )/$H31      )*100))</f>
        <v>100.19608941677404</v>
      </c>
      <c r="S31" s="55">
        <f>IF(($I31      =0),0,((($K31      -$I31      )/$I31      )*100))</f>
        <v>130.33127019667836</v>
      </c>
      <c r="T31" s="54">
        <f>IF(($E31      =0),0,(($P31      /$E31      )*100))</f>
        <v>42.50819112898747</v>
      </c>
      <c r="U31" s="56">
        <f>IF(($E31      =0),0,(($Q31      /$E31      )*100))</f>
        <v>36.225108091169446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7367125000</v>
      </c>
      <c r="C32" s="111">
        <f>SUM(C28:C31)</f>
        <v>0</v>
      </c>
      <c r="D32" s="111"/>
      <c r="E32" s="111">
        <f>$B32      +$C32      +$D32</f>
        <v>7367125000</v>
      </c>
      <c r="F32" s="112">
        <f t="shared" ref="F32:O32" si="16">SUM(F28:F31)</f>
        <v>7367125000</v>
      </c>
      <c r="G32" s="113">
        <f t="shared" si="16"/>
        <v>4441449000</v>
      </c>
      <c r="H32" s="112">
        <f t="shared" si="16"/>
        <v>735721000</v>
      </c>
      <c r="I32" s="113">
        <f t="shared" si="16"/>
        <v>681255024</v>
      </c>
      <c r="J32" s="112">
        <f t="shared" si="16"/>
        <v>1592455000</v>
      </c>
      <c r="K32" s="113">
        <f t="shared" si="16"/>
        <v>1201710856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2328176000</v>
      </c>
      <c r="Q32" s="113">
        <f>$I32      +$K32      +$M32      +$O32</f>
        <v>1882965880</v>
      </c>
      <c r="R32" s="58">
        <f>IF(($H32      =0),0,((($J32      -$H32      )/$H32      )*100))</f>
        <v>116.44821882208065</v>
      </c>
      <c r="S32" s="59">
        <f>IF(($I32      =0),0,((($K32      -$I32      )/$I32      )*100))</f>
        <v>76.396622948060639</v>
      </c>
      <c r="T32" s="58">
        <f>IF($E32   =0,0,($P32   /$E32   )*100)</f>
        <v>31.602232892749889</v>
      </c>
      <c r="U32" s="60">
        <f>IF($E32   =0,0,($Q32   /$E32   )*100)</f>
        <v>25.559032594125931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567281000</v>
      </c>
      <c r="C34" s="108"/>
      <c r="D34" s="108"/>
      <c r="E34" s="108">
        <f>$B34      +$C34      +$D34</f>
        <v>567281000</v>
      </c>
      <c r="F34" s="109">
        <v>567281000</v>
      </c>
      <c r="G34" s="110">
        <v>387557000</v>
      </c>
      <c r="H34" s="109">
        <v>115652000</v>
      </c>
      <c r="I34" s="110">
        <v>144338094</v>
      </c>
      <c r="J34" s="109">
        <v>147912000</v>
      </c>
      <c r="K34" s="110">
        <v>178148415</v>
      </c>
      <c r="L34" s="109"/>
      <c r="M34" s="110"/>
      <c r="N34" s="109"/>
      <c r="O34" s="110"/>
      <c r="P34" s="109">
        <f>$H34      +$J34      +$L34      +$N34</f>
        <v>263564000</v>
      </c>
      <c r="Q34" s="110">
        <f>$I34      +$K34      +$M34      +$O34</f>
        <v>322486509</v>
      </c>
      <c r="R34" s="54">
        <f>IF(($H34      =0),0,((($J34      -$H34      )/$H34      )*100))</f>
        <v>27.894026908311144</v>
      </c>
      <c r="S34" s="55">
        <f>IF(($I34      =0),0,((($K34      -$I34      )/$I34      )*100))</f>
        <v>23.424392038875062</v>
      </c>
      <c r="T34" s="54">
        <f>IF(($E34      =0),0,(($P34      /$E34      )*100))</f>
        <v>46.460925008946184</v>
      </c>
      <c r="U34" s="56">
        <f>IF(($E34      =0),0,(($Q34      /$E34      )*100))</f>
        <v>56.847754287557663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567281000</v>
      </c>
      <c r="C35" s="111">
        <f>C34</f>
        <v>0</v>
      </c>
      <c r="D35" s="111"/>
      <c r="E35" s="111">
        <f>$B35      +$C35      +$D35</f>
        <v>567281000</v>
      </c>
      <c r="F35" s="112">
        <f t="shared" ref="F35:O35" si="17">F34</f>
        <v>567281000</v>
      </c>
      <c r="G35" s="113">
        <f t="shared" si="17"/>
        <v>387557000</v>
      </c>
      <c r="H35" s="112">
        <f t="shared" si="17"/>
        <v>115652000</v>
      </c>
      <c r="I35" s="113">
        <f t="shared" si="17"/>
        <v>144338094</v>
      </c>
      <c r="J35" s="112">
        <f t="shared" si="17"/>
        <v>147912000</v>
      </c>
      <c r="K35" s="113">
        <f t="shared" si="17"/>
        <v>178148415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263564000</v>
      </c>
      <c r="Q35" s="113">
        <f>$I35      +$K35      +$M35      +$O35</f>
        <v>322486509</v>
      </c>
      <c r="R35" s="58">
        <f>IF(($H35      =0),0,((($J35      -$H35      )/$H35      )*100))</f>
        <v>27.894026908311144</v>
      </c>
      <c r="S35" s="59">
        <f>IF(($I35      =0),0,((($K35      -$I35      )/$I35      )*100))</f>
        <v>23.424392038875062</v>
      </c>
      <c r="T35" s="58">
        <f>IF($E35   =0,0,($P35   /$E35   )*100)</f>
        <v>46.460925008946184</v>
      </c>
      <c r="U35" s="60">
        <f>IF($E35   =0,0,($Q35   /$E35   )*100)</f>
        <v>56.847754287557663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1697076000</v>
      </c>
      <c r="C37" s="108"/>
      <c r="D37" s="108"/>
      <c r="E37" s="108">
        <f t="shared" ref="E37:E42" si="18">$B37      +$C37      +$D37</f>
        <v>1697076000</v>
      </c>
      <c r="F37" s="109">
        <v>1696076000</v>
      </c>
      <c r="G37" s="110">
        <v>1039307000</v>
      </c>
      <c r="H37" s="109">
        <v>336502000</v>
      </c>
      <c r="I37" s="110">
        <v>185380382</v>
      </c>
      <c r="J37" s="109">
        <v>451511000</v>
      </c>
      <c r="K37" s="110">
        <v>410171780</v>
      </c>
      <c r="L37" s="109"/>
      <c r="M37" s="110"/>
      <c r="N37" s="109"/>
      <c r="O37" s="110"/>
      <c r="P37" s="109">
        <f t="shared" ref="P37:P42" si="19">$H37      +$J37      +$L37      +$N37</f>
        <v>788013000</v>
      </c>
      <c r="Q37" s="110">
        <f t="shared" ref="Q37:Q42" si="20">$I37      +$K37      +$M37      +$O37</f>
        <v>595552162</v>
      </c>
      <c r="R37" s="54">
        <f t="shared" ref="R37:R42" si="21">IF(($H37      =0),0,((($J37      -$H37      )/$H37      )*100))</f>
        <v>34.177805778271747</v>
      </c>
      <c r="S37" s="55">
        <f t="shared" ref="S37:S42" si="22">IF(($I37      =0),0,((($K37      -$I37      )/$I37      )*100))</f>
        <v>121.25953975000441</v>
      </c>
      <c r="T37" s="54">
        <f t="shared" ref="T37:T41" si="23">IF(($E37      =0),0,(($P37      /$E37      )*100))</f>
        <v>46.433571625548886</v>
      </c>
      <c r="U37" s="56">
        <f t="shared" ref="U37:U41" si="24">IF(($E37      =0),0,(($Q37      /$E37      )*100))</f>
        <v>35.092839802106681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2274401000</v>
      </c>
      <c r="C38" s="108"/>
      <c r="D38" s="108"/>
      <c r="E38" s="108">
        <f t="shared" si="18"/>
        <v>2274401000</v>
      </c>
      <c r="F38" s="109">
        <v>2067905000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246260000</v>
      </c>
      <c r="C40" s="108"/>
      <c r="D40" s="108"/>
      <c r="E40" s="108">
        <f t="shared" si="18"/>
        <v>246260000</v>
      </c>
      <c r="F40" s="109">
        <v>246260000</v>
      </c>
      <c r="G40" s="110">
        <v>151410000</v>
      </c>
      <c r="H40" s="109">
        <v>42000</v>
      </c>
      <c r="I40" s="110">
        <v>11231352</v>
      </c>
      <c r="J40" s="109">
        <v>81252000</v>
      </c>
      <c r="K40" s="110">
        <v>51793766</v>
      </c>
      <c r="L40" s="109"/>
      <c r="M40" s="110"/>
      <c r="N40" s="109"/>
      <c r="O40" s="110"/>
      <c r="P40" s="109">
        <f t="shared" si="19"/>
        <v>81294000</v>
      </c>
      <c r="Q40" s="110">
        <f t="shared" si="20"/>
        <v>63025118</v>
      </c>
      <c r="R40" s="54">
        <f t="shared" si="21"/>
        <v>193357.14285714287</v>
      </c>
      <c r="S40" s="55">
        <f t="shared" si="22"/>
        <v>361.15343905168322</v>
      </c>
      <c r="T40" s="54">
        <f t="shared" si="23"/>
        <v>33.011451311621862</v>
      </c>
      <c r="U40" s="56">
        <f t="shared" si="24"/>
        <v>25.592917241939411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4217737000</v>
      </c>
      <c r="C42" s="111">
        <f>SUM(C37:C41)</f>
        <v>0</v>
      </c>
      <c r="D42" s="111"/>
      <c r="E42" s="111">
        <f t="shared" si="18"/>
        <v>4217737000</v>
      </c>
      <c r="F42" s="112">
        <f t="shared" ref="F42:O42" si="25">SUM(F37:F41)</f>
        <v>4010241000</v>
      </c>
      <c r="G42" s="113">
        <f t="shared" si="25"/>
        <v>1190717000</v>
      </c>
      <c r="H42" s="112">
        <f t="shared" si="25"/>
        <v>336544000</v>
      </c>
      <c r="I42" s="113">
        <f t="shared" si="25"/>
        <v>196611734</v>
      </c>
      <c r="J42" s="112">
        <f t="shared" si="25"/>
        <v>532763000</v>
      </c>
      <c r="K42" s="113">
        <f t="shared" si="25"/>
        <v>461965546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869307000</v>
      </c>
      <c r="Q42" s="113">
        <f t="shared" si="20"/>
        <v>658577280</v>
      </c>
      <c r="R42" s="58">
        <f t="shared" si="21"/>
        <v>58.304114766568418</v>
      </c>
      <c r="S42" s="59">
        <f t="shared" si="22"/>
        <v>134.96336490272753</v>
      </c>
      <c r="T42" s="58">
        <f>IF((+$E37+$E40) =0,0,(P42   /(+$E37+$E40) )*100)</f>
        <v>44.732717347900724</v>
      </c>
      <c r="U42" s="60">
        <f>IF((+$E37+$E40) =0,0,(Q42   /(+$E37+$E40) )*100)</f>
        <v>33.889007356422155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3756930000</v>
      </c>
      <c r="C45" s="108"/>
      <c r="D45" s="108"/>
      <c r="E45" s="108">
        <f t="shared" si="26"/>
        <v>3756930000</v>
      </c>
      <c r="F45" s="109">
        <v>3756930000</v>
      </c>
      <c r="G45" s="110">
        <v>2587196000</v>
      </c>
      <c r="H45" s="109">
        <v>493449000</v>
      </c>
      <c r="I45" s="110">
        <v>347715184</v>
      </c>
      <c r="J45" s="109">
        <v>911959000</v>
      </c>
      <c r="K45" s="110">
        <v>699211300</v>
      </c>
      <c r="L45" s="109"/>
      <c r="M45" s="110"/>
      <c r="N45" s="109"/>
      <c r="O45" s="110"/>
      <c r="P45" s="109">
        <f t="shared" si="27"/>
        <v>1405408000</v>
      </c>
      <c r="Q45" s="110">
        <f t="shared" si="28"/>
        <v>1046926484</v>
      </c>
      <c r="R45" s="54">
        <f t="shared" si="29"/>
        <v>84.813222845724695</v>
      </c>
      <c r="S45" s="55">
        <f t="shared" si="30"/>
        <v>101.08736465186978</v>
      </c>
      <c r="T45" s="54">
        <f t="shared" si="31"/>
        <v>37.408415914057485</v>
      </c>
      <c r="U45" s="56">
        <f t="shared" si="32"/>
        <v>27.86654220334156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3226507000</v>
      </c>
      <c r="C46" s="108"/>
      <c r="D46" s="108"/>
      <c r="E46" s="108">
        <f t="shared" si="26"/>
        <v>3226507000</v>
      </c>
      <c r="F46" s="109">
        <v>3226507000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4218561000</v>
      </c>
      <c r="C53" s="108"/>
      <c r="D53" s="108"/>
      <c r="E53" s="108">
        <f t="shared" si="26"/>
        <v>4218561000</v>
      </c>
      <c r="F53" s="109">
        <v>4218561000</v>
      </c>
      <c r="G53" s="110">
        <v>2991580000</v>
      </c>
      <c r="H53" s="109">
        <v>852855000</v>
      </c>
      <c r="I53" s="110">
        <v>467192703</v>
      </c>
      <c r="J53" s="109">
        <v>1169745000</v>
      </c>
      <c r="K53" s="110">
        <v>1145375681</v>
      </c>
      <c r="L53" s="109"/>
      <c r="M53" s="110"/>
      <c r="N53" s="109"/>
      <c r="O53" s="110"/>
      <c r="P53" s="109">
        <f t="shared" si="27"/>
        <v>2022600000</v>
      </c>
      <c r="Q53" s="110">
        <f t="shared" si="28"/>
        <v>1612568384</v>
      </c>
      <c r="R53" s="54">
        <f t="shared" si="29"/>
        <v>37.156374764760713</v>
      </c>
      <c r="S53" s="55">
        <f t="shared" si="30"/>
        <v>145.16129503846295</v>
      </c>
      <c r="T53" s="54">
        <f t="shared" si="31"/>
        <v>47.945259058716942</v>
      </c>
      <c r="U53" s="56">
        <f t="shared" si="32"/>
        <v>38.225555681190812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1118932000</v>
      </c>
      <c r="C54" s="108"/>
      <c r="D54" s="108"/>
      <c r="E54" s="108">
        <f t="shared" si="26"/>
        <v>1118932000</v>
      </c>
      <c r="F54" s="109">
        <v>1118932000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12320930000</v>
      </c>
      <c r="C55" s="111">
        <f>SUM(C44:C54)</f>
        <v>0</v>
      </c>
      <c r="D55" s="111"/>
      <c r="E55" s="111">
        <f t="shared" si="26"/>
        <v>12320930000</v>
      </c>
      <c r="F55" s="112">
        <f t="shared" ref="F55:O55" si="33">SUM(F44:F54)</f>
        <v>12320930000</v>
      </c>
      <c r="G55" s="113">
        <f t="shared" si="33"/>
        <v>5578776000</v>
      </c>
      <c r="H55" s="112">
        <f t="shared" si="33"/>
        <v>1346304000</v>
      </c>
      <c r="I55" s="113">
        <f t="shared" si="33"/>
        <v>814907887</v>
      </c>
      <c r="J55" s="112">
        <f t="shared" si="33"/>
        <v>2081704000</v>
      </c>
      <c r="K55" s="113">
        <f t="shared" si="33"/>
        <v>1844586981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3428008000</v>
      </c>
      <c r="Q55" s="113">
        <f t="shared" si="28"/>
        <v>2659494868</v>
      </c>
      <c r="R55" s="58">
        <f t="shared" si="29"/>
        <v>54.623621410914623</v>
      </c>
      <c r="S55" s="59">
        <f t="shared" si="30"/>
        <v>126.35527406547237</v>
      </c>
      <c r="T55" s="58">
        <f>IF((+$E45+$E47+$E49+$E50+$E53) =0,0,(P55   /(+$E45+$E47+$E49+$E50+$E53) )*100)</f>
        <v>42.981780055923828</v>
      </c>
      <c r="U55" s="60">
        <f>IF((+$E45+$E47+$E49+$E50+$E53) =0,0,(Q55   /(+$E45+$E47+$E49+$E50+$E53) )*100)</f>
        <v>33.345845014432342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4717475000</v>
      </c>
      <c r="C67" s="108"/>
      <c r="D67" s="108"/>
      <c r="E67" s="108">
        <f t="shared" si="35"/>
        <v>4717475000</v>
      </c>
      <c r="F67" s="109">
        <v>4717475000</v>
      </c>
      <c r="G67" s="110">
        <v>3232667000</v>
      </c>
      <c r="H67" s="109">
        <v>632860000</v>
      </c>
      <c r="I67" s="110">
        <v>549917544</v>
      </c>
      <c r="J67" s="109">
        <v>1463160000</v>
      </c>
      <c r="K67" s="110">
        <v>1968996548</v>
      </c>
      <c r="L67" s="109"/>
      <c r="M67" s="110"/>
      <c r="N67" s="109"/>
      <c r="O67" s="110"/>
      <c r="P67" s="109">
        <f t="shared" si="36"/>
        <v>2096020000</v>
      </c>
      <c r="Q67" s="110">
        <f t="shared" si="37"/>
        <v>2518914092</v>
      </c>
      <c r="R67" s="54">
        <f t="shared" si="38"/>
        <v>131.19805328192649</v>
      </c>
      <c r="S67" s="55">
        <f t="shared" si="39"/>
        <v>258.0530516771438</v>
      </c>
      <c r="T67" s="54">
        <f t="shared" si="40"/>
        <v>44.430972077223515</v>
      </c>
      <c r="U67" s="56">
        <f t="shared" si="41"/>
        <v>53.395388253249884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4717475000</v>
      </c>
      <c r="C68" s="111">
        <f>SUM(C63:C67)</f>
        <v>0</v>
      </c>
      <c r="D68" s="111"/>
      <c r="E68" s="111">
        <f t="shared" si="35"/>
        <v>4717475000</v>
      </c>
      <c r="F68" s="112">
        <f t="shared" ref="F68:O68" si="42">SUM(F63:F67)</f>
        <v>4717475000</v>
      </c>
      <c r="G68" s="113">
        <f t="shared" si="42"/>
        <v>3232667000</v>
      </c>
      <c r="H68" s="112">
        <f t="shared" si="42"/>
        <v>632860000</v>
      </c>
      <c r="I68" s="113">
        <f t="shared" si="42"/>
        <v>549917544</v>
      </c>
      <c r="J68" s="112">
        <f t="shared" si="42"/>
        <v>1463160000</v>
      </c>
      <c r="K68" s="113">
        <f t="shared" si="42"/>
        <v>1968996548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2096020000</v>
      </c>
      <c r="Q68" s="113">
        <f t="shared" si="37"/>
        <v>2518914092</v>
      </c>
      <c r="R68" s="58">
        <f t="shared" si="38"/>
        <v>131.19805328192649</v>
      </c>
      <c r="S68" s="59">
        <f t="shared" si="39"/>
        <v>258.0530516771438</v>
      </c>
      <c r="T68" s="58">
        <f>IF((+$E63+$E65+$E66++$E67) =0,0,(P68   /(+$E63+$E65+$E66+$E67) )*100)</f>
        <v>44.430972077223515</v>
      </c>
      <c r="U68" s="60">
        <f>IF((+$E63+$E65+$E67) =0,0,(Q68  /(+$E63+$E65+$E67) )*100)</f>
        <v>53.395388253249884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34251468000</v>
      </c>
      <c r="C69" s="120">
        <f>SUM(C9:C16,C19:C25,C28:C31,C34,C37:C41,C44:C54,C57:C60,C63:C67)</f>
        <v>199160000</v>
      </c>
      <c r="D69" s="120"/>
      <c r="E69" s="120">
        <f t="shared" si="35"/>
        <v>34450628000</v>
      </c>
      <c r="F69" s="121">
        <f t="shared" ref="F69:O69" si="43">SUM(F9:F16,F19:F25,F28:F31,F34,F37:F41,F44:F54,F57:F60,F63:F67)</f>
        <v>33219496000</v>
      </c>
      <c r="G69" s="122">
        <f t="shared" si="43"/>
        <v>17411312000</v>
      </c>
      <c r="H69" s="121">
        <f t="shared" si="43"/>
        <v>3718653000</v>
      </c>
      <c r="I69" s="122">
        <f t="shared" si="43"/>
        <v>2851862221</v>
      </c>
      <c r="J69" s="121">
        <f t="shared" si="43"/>
        <v>6715937000</v>
      </c>
      <c r="K69" s="122">
        <f t="shared" si="43"/>
        <v>6579831153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10434590000</v>
      </c>
      <c r="Q69" s="122">
        <f t="shared" si="37"/>
        <v>9431693374</v>
      </c>
      <c r="R69" s="67">
        <f t="shared" si="38"/>
        <v>80.601336021403441</v>
      </c>
      <c r="S69" s="68">
        <f t="shared" si="39"/>
        <v>130.72051323337755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38.530114563190544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34.826881192754591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17357571000</v>
      </c>
      <c r="C71" s="108"/>
      <c r="D71" s="108"/>
      <c r="E71" s="108">
        <f>$B71      +$C71      +$D71</f>
        <v>17357571000</v>
      </c>
      <c r="F71" s="109">
        <v>17357571000</v>
      </c>
      <c r="G71" s="110">
        <v>12996962000</v>
      </c>
      <c r="H71" s="109">
        <v>4215866000</v>
      </c>
      <c r="I71" s="110">
        <v>3062984893</v>
      </c>
      <c r="J71" s="109">
        <v>5009589000</v>
      </c>
      <c r="K71" s="110">
        <v>4900529618</v>
      </c>
      <c r="L71" s="109"/>
      <c r="M71" s="110"/>
      <c r="N71" s="109"/>
      <c r="O71" s="110"/>
      <c r="P71" s="109">
        <f>$H71      +$J71      +$L71      +$N71</f>
        <v>9225455000</v>
      </c>
      <c r="Q71" s="110">
        <f>$I71      +$K71      +$M71      +$O71</f>
        <v>7963514511</v>
      </c>
      <c r="R71" s="54">
        <f>IF(($H71      =0),0,((($J71      -$H71      )/$H71      )*100))</f>
        <v>18.827045261875021</v>
      </c>
      <c r="S71" s="55">
        <f>IF(($I71      =0),0,((($K71      -$I71      )/$I71      )*100))</f>
        <v>59.991961736391112</v>
      </c>
      <c r="T71" s="54">
        <f>IF(($E71      =0),0,(($P71      /$E71      )*100))</f>
        <v>53.149458527348095</v>
      </c>
      <c r="U71" s="56">
        <f>IF(($E71      =0),0,(($Q71      /$E71      )*100))</f>
        <v>45.879198829144926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>
        <v>493807000</v>
      </c>
      <c r="C72" s="108"/>
      <c r="D72" s="108"/>
      <c r="E72" s="108">
        <f>$B72      +$C72      +$D72</f>
        <v>493807000</v>
      </c>
      <c r="F72" s="109">
        <v>493807000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17851378000</v>
      </c>
      <c r="C73" s="117">
        <f>SUM(C71:C72)</f>
        <v>0</v>
      </c>
      <c r="D73" s="117"/>
      <c r="E73" s="117">
        <f>$B73      +$C73      +$D73</f>
        <v>17851378000</v>
      </c>
      <c r="F73" s="118">
        <f t="shared" ref="F73:O73" si="44">SUM(F71:F72)</f>
        <v>17851378000</v>
      </c>
      <c r="G73" s="119">
        <f t="shared" si="44"/>
        <v>12996962000</v>
      </c>
      <c r="H73" s="118">
        <f t="shared" si="44"/>
        <v>4215866000</v>
      </c>
      <c r="I73" s="119">
        <f t="shared" si="44"/>
        <v>3062984893</v>
      </c>
      <c r="J73" s="118">
        <f t="shared" si="44"/>
        <v>5009589000</v>
      </c>
      <c r="K73" s="119">
        <f t="shared" si="44"/>
        <v>4900529618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9225455000</v>
      </c>
      <c r="Q73" s="119">
        <f>$I73      +$K73      +$M73      +$O73</f>
        <v>7963514511</v>
      </c>
      <c r="R73" s="63">
        <f>IF(($H73      =0),0,((($J73      -$H73      )/$H73      )*100))</f>
        <v>18.827045261875021</v>
      </c>
      <c r="S73" s="64">
        <f>IF(($I73      =0),0,((($K73      -$I73      )/$I73      )*100))</f>
        <v>59.991961736391112</v>
      </c>
      <c r="T73" s="63">
        <f>IF(($E71      =0),0,(($P71      /$E71      )*100))</f>
        <v>53.149458527348095</v>
      </c>
      <c r="U73" s="65">
        <f>IF($E71   =0,0,($Q71   /$E71 )*100)</f>
        <v>45.879198829144926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17851378000</v>
      </c>
      <c r="C74" s="120">
        <f>SUM(C71:C72)</f>
        <v>0</v>
      </c>
      <c r="D74" s="120"/>
      <c r="E74" s="120">
        <f>$B74      +$C74      +$D74</f>
        <v>17851378000</v>
      </c>
      <c r="F74" s="121">
        <f t="shared" ref="F74:O74" si="45">SUM(F71:F72)</f>
        <v>17851378000</v>
      </c>
      <c r="G74" s="122">
        <f t="shared" si="45"/>
        <v>12996962000</v>
      </c>
      <c r="H74" s="121">
        <f t="shared" si="45"/>
        <v>4215866000</v>
      </c>
      <c r="I74" s="122">
        <f t="shared" si="45"/>
        <v>3062984893</v>
      </c>
      <c r="J74" s="121">
        <f t="shared" si="45"/>
        <v>5009589000</v>
      </c>
      <c r="K74" s="122">
        <f t="shared" si="45"/>
        <v>4900529618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9225455000</v>
      </c>
      <c r="Q74" s="122">
        <f>$I74      +$K74      +$M74      +$O74</f>
        <v>7963514511</v>
      </c>
      <c r="R74" s="67">
        <f>IF(($H74      =0),0,((($J74      -$H74      )/$H74      )*100))</f>
        <v>18.827045261875021</v>
      </c>
      <c r="S74" s="68">
        <f>IF(($I74      =0),0,((($K74      -$I74      )/$I74      )*100))</f>
        <v>59.991961736391112</v>
      </c>
      <c r="T74" s="67">
        <f>IF(($E71      =0),0,(($P71      /$E71      )*100))</f>
        <v>53.149458527348095</v>
      </c>
      <c r="U74" s="71">
        <f>IF($E71   =0,0,($Q71   /$E71 )*100)</f>
        <v>45.879198829144926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52102846000</v>
      </c>
      <c r="C75" s="120">
        <f>SUM(C9:C16,C19:C25,C28:C31,C34,C37:C41,C44:C54,C57:C60,C63:C67,C71:C72)</f>
        <v>199160000</v>
      </c>
      <c r="D75" s="120"/>
      <c r="E75" s="120">
        <f>$B75      +$C75      +$D75</f>
        <v>52302006000</v>
      </c>
      <c r="F75" s="121">
        <f t="shared" ref="F75:O75" si="46">SUM(F9:F16,F19:F25,F28:F31,F34,F37:F41,F44:F54,F57:F60,F63:F67,F71:F72)</f>
        <v>51070874000</v>
      </c>
      <c r="G75" s="122">
        <f t="shared" si="46"/>
        <v>30408274000</v>
      </c>
      <c r="H75" s="121">
        <f t="shared" si="46"/>
        <v>7934519000</v>
      </c>
      <c r="I75" s="122">
        <f t="shared" si="46"/>
        <v>5914847114</v>
      </c>
      <c r="J75" s="121">
        <f t="shared" si="46"/>
        <v>11725526000</v>
      </c>
      <c r="K75" s="122">
        <f t="shared" si="46"/>
        <v>11480360771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19660045000</v>
      </c>
      <c r="Q75" s="122">
        <f>$I75      +$K75      +$M75      +$O75</f>
        <v>17395207885</v>
      </c>
      <c r="R75" s="67">
        <f>IF(($H75      =0),0,((($J75      -$H75      )/$H75      )*100))</f>
        <v>47.778661819323894</v>
      </c>
      <c r="S75" s="68">
        <f>IF(($I75      =0),0,((($K75      -$I75      )/$I75      )*100))</f>
        <v>94.093956271952422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44.240302692988372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39.143819978024368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120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piVCEsMXfZiduhAVqu0iXZ5Se4dBvJb+ij1BkLVFptksiZ5gtQIBHrQhxc2Zler3v0rOxZEi5N7+Iq8q3/OrtA==" saltValue="2fQMgmBJzYJgRrLlgcTx8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BE37-F185-49F4-89EF-A721BD82BBC3}">
  <sheetPr>
    <pageSetUpPr fitToPage="1"/>
  </sheetPr>
  <dimension ref="A1:W126"/>
  <sheetViews>
    <sheetView showGridLines="0" topLeftCell="A7" workbookViewId="0">
      <selection activeCell="A12" sqref="A12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51800000</v>
      </c>
      <c r="C10" s="108"/>
      <c r="D10" s="108"/>
      <c r="E10" s="108">
        <f>$B10      +$C10      +$D10</f>
        <v>51800000</v>
      </c>
      <c r="F10" s="109">
        <v>51800000</v>
      </c>
      <c r="G10" s="110">
        <v>51800000</v>
      </c>
      <c r="H10" s="109">
        <v>10596000</v>
      </c>
      <c r="I10" s="110">
        <v>9023671</v>
      </c>
      <c r="J10" s="109">
        <v>5843000</v>
      </c>
      <c r="K10" s="110">
        <v>7138134</v>
      </c>
      <c r="L10" s="109"/>
      <c r="M10" s="110"/>
      <c r="N10" s="109"/>
      <c r="O10" s="110"/>
      <c r="P10" s="109">
        <f>$H10      +$J10      +$L10      +$N10</f>
        <v>16439000</v>
      </c>
      <c r="Q10" s="110">
        <f>$I10      +$K10      +$M10      +$O10</f>
        <v>16161805</v>
      </c>
      <c r="R10" s="54">
        <f>IF(($H10      =0),0,((($J10      -$H10      )/$H10      )*100))</f>
        <v>-44.856549641374102</v>
      </c>
      <c r="S10" s="55">
        <f>IF(($I10      =0),0,((($K10      -$I10      )/$I10      )*100))</f>
        <v>-20.895453746041941</v>
      </c>
      <c r="T10" s="54">
        <f>IF(($E10      =0),0,(($P10      /$E10      )*100))</f>
        <v>31.735521235521237</v>
      </c>
      <c r="U10" s="56">
        <f>IF(($E10      =0),0,(($Q10      /$E10      )*100))</f>
        <v>31.200395752895755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32200000</v>
      </c>
      <c r="C11" s="108"/>
      <c r="D11" s="108"/>
      <c r="E11" s="108">
        <f>$B11      +$C11      +$D11</f>
        <v>32200000</v>
      </c>
      <c r="F11" s="109">
        <v>32200000</v>
      </c>
      <c r="G11" s="110">
        <v>21500000</v>
      </c>
      <c r="H11" s="109">
        <v>5711000</v>
      </c>
      <c r="I11" s="110">
        <v>5306048</v>
      </c>
      <c r="J11" s="109">
        <v>8040000</v>
      </c>
      <c r="K11" s="110">
        <v>6937339</v>
      </c>
      <c r="L11" s="109"/>
      <c r="M11" s="110"/>
      <c r="N11" s="109"/>
      <c r="O11" s="110"/>
      <c r="P11" s="109">
        <f>$H11      +$J11      +$L11      +$N11</f>
        <v>13751000</v>
      </c>
      <c r="Q11" s="110">
        <f>$I11      +$K11      +$M11      +$O11</f>
        <v>12243387</v>
      </c>
      <c r="R11" s="54">
        <f>IF(($H11      =0),0,((($J11      -$H11      )/$H11      )*100))</f>
        <v>40.780949045701277</v>
      </c>
      <c r="S11" s="55">
        <f>IF(($I11      =0),0,((($K11      -$I11      )/$I11      )*100))</f>
        <v>30.743992515710371</v>
      </c>
      <c r="T11" s="54">
        <f>IF(($E11      =0),0,(($P11      /$E11      )*100))</f>
        <v>42.704968944099377</v>
      </c>
      <c r="U11" s="56">
        <f>IF(($E11      =0),0,(($Q11      /$E11      )*100))</f>
        <v>38.022940993788815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=0),0,((($J12      -$H12      )/$H12      )*100))</f>
        <v>0</v>
      </c>
      <c r="S12" s="55">
        <f>IF(($I12      =0),0,((($K12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182100000</v>
      </c>
      <c r="C13" s="108"/>
      <c r="D13" s="108"/>
      <c r="E13" s="108">
        <f>$B13      +$C13      +$D13</f>
        <v>182100000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=0),0,((($J13      -$H13      )/$H13      )*100))</f>
        <v>0</v>
      </c>
      <c r="S13" s="55">
        <f>IF(($I13      =0),0,((($K13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66000000</v>
      </c>
      <c r="C14" s="108"/>
      <c r="D14" s="108"/>
      <c r="E14" s="108">
        <f>$B14      +$C14      +$D14</f>
        <v>66000000</v>
      </c>
      <c r="F14" s="109">
        <v>66000000</v>
      </c>
      <c r="G14" s="110">
        <v>55500000</v>
      </c>
      <c r="H14" s="109">
        <v>13779000</v>
      </c>
      <c r="I14" s="110">
        <v>715417</v>
      </c>
      <c r="J14" s="109">
        <v>6647000</v>
      </c>
      <c r="K14" s="110">
        <v>26187591</v>
      </c>
      <c r="L14" s="109"/>
      <c r="M14" s="110"/>
      <c r="N14" s="109"/>
      <c r="O14" s="110"/>
      <c r="P14" s="109">
        <f>$H14      +$J14      +$L14      +$N14</f>
        <v>20426000</v>
      </c>
      <c r="Q14" s="110">
        <f>$I14      +$K14      +$M14      +$O14</f>
        <v>26903008</v>
      </c>
      <c r="R14" s="54">
        <f>IF(($H14      =0),0,((($J14      -$H14      )/$H14      )*100))</f>
        <v>-51.759924522824583</v>
      </c>
      <c r="S14" s="55">
        <f>IF(($I14      =0),0,((($K14      -$I14      )/$I14      )*100))</f>
        <v>3560.465295065675</v>
      </c>
      <c r="T14" s="54">
        <f>IF(($E14      =0),0,(($P14      /$E14      )*100))</f>
        <v>30.948484848484846</v>
      </c>
      <c r="U14" s="56">
        <f>IF(($E14      =0),0,(($Q14      /$E14      )*100))</f>
        <v>40.762133333333331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13000000</v>
      </c>
      <c r="C15" s="108"/>
      <c r="D15" s="108"/>
      <c r="E15" s="108">
        <f>$B15      +$C15      +$D15</f>
        <v>13000000</v>
      </c>
      <c r="F15" s="109">
        <v>13000000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=0),0,((($J15      -$H15      )/$H15      )*100))</f>
        <v>0</v>
      </c>
      <c r="S15" s="55">
        <f>IF(($I15      =0),0,((($K15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184000000</v>
      </c>
      <c r="C16" s="108"/>
      <c r="D16" s="108"/>
      <c r="E16" s="108">
        <f>$B16      +$C16      +$D16</f>
        <v>184000000</v>
      </c>
      <c r="F16" s="109">
        <v>184000000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=0),0,((($J16      -$H16      )/$H16      )*100))</f>
        <v>0</v>
      </c>
      <c r="S16" s="55">
        <f>IF(($I16      =0),0,((($K16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529100000</v>
      </c>
      <c r="C17" s="111">
        <f>SUM(C9:C16)</f>
        <v>0</v>
      </c>
      <c r="D17" s="111"/>
      <c r="E17" s="111">
        <f>$B17      +$C17      +$D17</f>
        <v>529100000</v>
      </c>
      <c r="F17" s="112">
        <f>SUM(F9:F16)</f>
        <v>347000000</v>
      </c>
      <c r="G17" s="113">
        <f>SUM(G9:G16)</f>
        <v>128800000</v>
      </c>
      <c r="H17" s="112">
        <f>SUM(H9:H16)</f>
        <v>30086000</v>
      </c>
      <c r="I17" s="113">
        <f>SUM(I9:I16)</f>
        <v>15045136</v>
      </c>
      <c r="J17" s="112">
        <f>SUM(J9:J16)</f>
        <v>20530000</v>
      </c>
      <c r="K17" s="113">
        <f>SUM(K9:K16)</f>
        <v>40263064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50616000</v>
      </c>
      <c r="Q17" s="113">
        <f>$I17      +$K17      +$M17      +$O17</f>
        <v>55308200</v>
      </c>
      <c r="R17" s="58">
        <f>IF(($H17      =0),0,((($J17      -$H17      )/$H17      )*100))</f>
        <v>-31.762281459815195</v>
      </c>
      <c r="S17" s="59">
        <f>IF(($I17      =0),0,((($K17      -$I17      )/$I17      )*100))</f>
        <v>167.61515482478856</v>
      </c>
      <c r="T17" s="58">
        <f>IF((SUM($E9:$E14))=0,0,(P17/(SUM($E9:$E14))*100))</f>
        <v>15.241192411924121</v>
      </c>
      <c r="U17" s="60">
        <f>IF((SUM($E9:$E14))=0,0,(Q17/(SUM($E9:$E14))*100))</f>
        <v>16.65408009635652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201771000</v>
      </c>
      <c r="C19" s="108"/>
      <c r="D19" s="108"/>
      <c r="E19" s="108">
        <f>$B19      +$C19      +$D19</f>
        <v>201771000</v>
      </c>
      <c r="F19" s="109">
        <v>201771000</v>
      </c>
      <c r="G19" s="110">
        <v>132968000</v>
      </c>
      <c r="H19" s="109">
        <v>26107000</v>
      </c>
      <c r="I19" s="110">
        <v>26162400</v>
      </c>
      <c r="J19" s="109">
        <v>74741000</v>
      </c>
      <c r="K19" s="110">
        <v>63479402</v>
      </c>
      <c r="L19" s="109"/>
      <c r="M19" s="110"/>
      <c r="N19" s="109"/>
      <c r="O19" s="110"/>
      <c r="P19" s="109">
        <f>$H19      +$J19      +$L19      +$N19</f>
        <v>100848000</v>
      </c>
      <c r="Q19" s="110">
        <f>$I19      +$K19      +$M19      +$O19</f>
        <v>89641802</v>
      </c>
      <c r="R19" s="54">
        <f>IF(($H19      =0),0,((($J19      -$H19      )/$H19      )*100))</f>
        <v>186.28720266595167</v>
      </c>
      <c r="S19" s="55">
        <f>IF(($I19      =0),0,((($K19      -$I19      )/$I19      )*100))</f>
        <v>142.63600434210929</v>
      </c>
      <c r="T19" s="54">
        <f>IF(($E19      =0),0,(($P19      /$E19      )*100))</f>
        <v>49.981414573947688</v>
      </c>
      <c r="U19" s="56">
        <f>IF(($E19      =0),0,(($Q19      /$E19      )*100))</f>
        <v>44.42749552710746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=0),0,((($J20      -$H20      )/$H20      )*100))</f>
        <v>0</v>
      </c>
      <c r="S20" s="55">
        <f>IF(($I20      =0),0,((($K20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=0),0,((($J21      -$H21      )/$H21      )*100))</f>
        <v>0</v>
      </c>
      <c r="S21" s="55">
        <f>IF(($I21      =0),0,((($K21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=0),0,((($J22      -$H22      )/$H22      )*100))</f>
        <v>0</v>
      </c>
      <c r="S22" s="55">
        <f>IF(($I22      =0),0,((($K22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=0),0,((($J23      -$H23      )/$H23      )*100))</f>
        <v>0</v>
      </c>
      <c r="S23" s="55">
        <f>IF(($I23      =0),0,((($K23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=0),0,((($J24      -$H24      )/$H24      )*100))</f>
        <v>0</v>
      </c>
      <c r="S24" s="55">
        <f>IF(($I24      =0),0,((($K24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=0),0,((($J25      -$H25      )/$H25      )*100))</f>
        <v>0</v>
      </c>
      <c r="S25" s="55">
        <f>IF(($I25      =0),0,((($K25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201771000</v>
      </c>
      <c r="C26" s="111">
        <f>SUM(C19:C25)</f>
        <v>0</v>
      </c>
      <c r="D26" s="111"/>
      <c r="E26" s="111">
        <f>$B26      +$C26      +$D26</f>
        <v>201771000</v>
      </c>
      <c r="F26" s="112">
        <f>SUM(F19:F25)</f>
        <v>201771000</v>
      </c>
      <c r="G26" s="113">
        <f>SUM(G19:G25)</f>
        <v>132968000</v>
      </c>
      <c r="H26" s="112">
        <f>SUM(H19:H25)</f>
        <v>26107000</v>
      </c>
      <c r="I26" s="113">
        <f>SUM(I19:I25)</f>
        <v>26162400</v>
      </c>
      <c r="J26" s="112">
        <f>SUM(J19:J25)</f>
        <v>74741000</v>
      </c>
      <c r="K26" s="113">
        <f>SUM(K19:K25)</f>
        <v>63479402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100848000</v>
      </c>
      <c r="Q26" s="113">
        <f>$I26      +$K26      +$M26      +$O26</f>
        <v>89641802</v>
      </c>
      <c r="R26" s="58">
        <f>IF(($H26      =0),0,((($J26      -$H26      )/$H26      )*100))</f>
        <v>186.28720266595167</v>
      </c>
      <c r="S26" s="59">
        <f>IF(($I26      =0),0,((($K26      -$I26      )/$I26      )*100))</f>
        <v>142.63600434210929</v>
      </c>
      <c r="T26" s="58">
        <f>IF(($E26-$E21-$E25)   =0,0,($P26   /($E26-$E21-$E25)   )*100)</f>
        <v>49.981414573947688</v>
      </c>
      <c r="U26" s="60">
        <f>IF(($E26-$E21-$E25)   =0,0,($Q26   /($E26-$E21-$E25)   )*100)</f>
        <v>44.42749552710746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3127787000</v>
      </c>
      <c r="C30" s="108"/>
      <c r="D30" s="108"/>
      <c r="E30" s="108">
        <f>$B30      +$C30      +$D30</f>
        <v>3127787000</v>
      </c>
      <c r="F30" s="109">
        <v>3127787000</v>
      </c>
      <c r="G30" s="110">
        <v>1851162000</v>
      </c>
      <c r="H30" s="109">
        <v>409259000</v>
      </c>
      <c r="I30" s="110">
        <v>413348987</v>
      </c>
      <c r="J30" s="109">
        <v>754813000</v>
      </c>
      <c r="K30" s="110">
        <v>695162358</v>
      </c>
      <c r="L30" s="109"/>
      <c r="M30" s="110"/>
      <c r="N30" s="109"/>
      <c r="O30" s="110"/>
      <c r="P30" s="109">
        <f>$H30      +$J30      +$L30      +$N30</f>
        <v>1164072000</v>
      </c>
      <c r="Q30" s="110">
        <f>$I30      +$K30      +$M30      +$O30</f>
        <v>1108511345</v>
      </c>
      <c r="R30" s="54">
        <f>IF(($H30      =0),0,((($J30      -$H30      )/$H30      )*100))</f>
        <v>84.434062537415173</v>
      </c>
      <c r="S30" s="55">
        <f>IF(($I30      =0),0,((($K30      -$I30      )/$I30      )*100))</f>
        <v>68.178072249636358</v>
      </c>
      <c r="T30" s="54">
        <f>IF(($E30      =0),0,(($P30      /$E30      )*100))</f>
        <v>37.217112290574775</v>
      </c>
      <c r="U30" s="56">
        <f>IF(($E30      =0),0,(($Q30      /$E30      )*100))</f>
        <v>35.440755556564433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14322000</v>
      </c>
      <c r="C31" s="108"/>
      <c r="D31" s="108"/>
      <c r="E31" s="108">
        <f>$B31      +$C31      +$D31</f>
        <v>14322000</v>
      </c>
      <c r="F31" s="109">
        <v>14322000</v>
      </c>
      <c r="G31" s="110">
        <v>10025000</v>
      </c>
      <c r="H31" s="109">
        <v>2629000</v>
      </c>
      <c r="I31" s="110">
        <v>2169473</v>
      </c>
      <c r="J31" s="109">
        <v>2656000</v>
      </c>
      <c r="K31" s="110">
        <v>2219863</v>
      </c>
      <c r="L31" s="109"/>
      <c r="M31" s="110"/>
      <c r="N31" s="109"/>
      <c r="O31" s="110"/>
      <c r="P31" s="109">
        <f>$H31      +$J31      +$L31      +$N31</f>
        <v>5285000</v>
      </c>
      <c r="Q31" s="110">
        <f>$I31      +$K31      +$M31      +$O31</f>
        <v>4389336</v>
      </c>
      <c r="R31" s="54">
        <f>IF(($H31      =0),0,((($J31      -$H31      )/$H31      )*100))</f>
        <v>1.0270064663370102</v>
      </c>
      <c r="S31" s="55">
        <f>IF(($I31      =0),0,((($K31      -$I31      )/$I31      )*100))</f>
        <v>2.3226838960429563</v>
      </c>
      <c r="T31" s="54">
        <f>IF(($E31      =0),0,(($P31      /$E31      )*100))</f>
        <v>36.901270772238512</v>
      </c>
      <c r="U31" s="56">
        <f>IF(($E31      =0),0,(($Q31      /$E31      )*100))</f>
        <v>30.6475073313783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3142109000</v>
      </c>
      <c r="C32" s="111">
        <f>SUM(C28:C31)</f>
        <v>0</v>
      </c>
      <c r="D32" s="111"/>
      <c r="E32" s="111">
        <f>$B32      +$C32      +$D32</f>
        <v>3142109000</v>
      </c>
      <c r="F32" s="112">
        <f>SUM(F28:F31)</f>
        <v>3142109000</v>
      </c>
      <c r="G32" s="113">
        <f>SUM(G28:G31)</f>
        <v>1861187000</v>
      </c>
      <c r="H32" s="112">
        <f>SUM(H28:H31)</f>
        <v>411888000</v>
      </c>
      <c r="I32" s="113">
        <f>SUM(I28:I31)</f>
        <v>415518460</v>
      </c>
      <c r="J32" s="112">
        <f>SUM(J28:J31)</f>
        <v>757469000</v>
      </c>
      <c r="K32" s="113">
        <f>SUM(K28:K31)</f>
        <v>697382221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1169357000</v>
      </c>
      <c r="Q32" s="113">
        <f>$I32      +$K32      +$M32      +$O32</f>
        <v>1112900681</v>
      </c>
      <c r="R32" s="58">
        <f>IF(($H32      =0),0,((($J32      -$H32      )/$H32      )*100))</f>
        <v>83.901691722021525</v>
      </c>
      <c r="S32" s="59">
        <f>IF(($I32      =0),0,((($K32      -$I32      )/$I32      )*100))</f>
        <v>67.834233164995851</v>
      </c>
      <c r="T32" s="58">
        <f>IF($E32   =0,0,($P32   /$E32   )*100)</f>
        <v>37.215672658077743</v>
      </c>
      <c r="U32" s="60">
        <f>IF($E32   =0,0,($Q32   /$E32   )*100)</f>
        <v>35.418907523577317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71023000</v>
      </c>
      <c r="C34" s="108"/>
      <c r="D34" s="108"/>
      <c r="E34" s="108">
        <f>$B34      +$C34      +$D34</f>
        <v>71023000</v>
      </c>
      <c r="F34" s="109">
        <v>71023000</v>
      </c>
      <c r="G34" s="110">
        <v>49700000</v>
      </c>
      <c r="H34" s="109">
        <v>13231000</v>
      </c>
      <c r="I34" s="110">
        <v>24108744</v>
      </c>
      <c r="J34" s="109">
        <v>18240000</v>
      </c>
      <c r="K34" s="110">
        <v>19004056</v>
      </c>
      <c r="L34" s="109"/>
      <c r="M34" s="110"/>
      <c r="N34" s="109"/>
      <c r="O34" s="110"/>
      <c r="P34" s="109">
        <f>$H34      +$J34      +$L34      +$N34</f>
        <v>31471000</v>
      </c>
      <c r="Q34" s="110">
        <f>$I34      +$K34      +$M34      +$O34</f>
        <v>43112800</v>
      </c>
      <c r="R34" s="54">
        <f>IF(($H34      =0),0,((($J34      -$H34      )/$H34      )*100))</f>
        <v>37.858060615221831</v>
      </c>
      <c r="S34" s="55">
        <f>IF(($I34      =0),0,((($K34      -$I34      )/$I34      )*100))</f>
        <v>-21.173595770895407</v>
      </c>
      <c r="T34" s="54">
        <f>IF(($E34      =0),0,(($P34      /$E34      )*100))</f>
        <v>44.310997845768277</v>
      </c>
      <c r="U34" s="56">
        <f>IF(($E34      =0),0,(($Q34      /$E34      )*100))</f>
        <v>60.702589302057078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71023000</v>
      </c>
      <c r="C35" s="111">
        <f>C34</f>
        <v>0</v>
      </c>
      <c r="D35" s="111"/>
      <c r="E35" s="111">
        <f>$B35      +$C35      +$D35</f>
        <v>71023000</v>
      </c>
      <c r="F35" s="112">
        <f>F34</f>
        <v>71023000</v>
      </c>
      <c r="G35" s="113">
        <f>G34</f>
        <v>49700000</v>
      </c>
      <c r="H35" s="112">
        <f>H34</f>
        <v>13231000</v>
      </c>
      <c r="I35" s="113">
        <f>I34</f>
        <v>24108744</v>
      </c>
      <c r="J35" s="112">
        <f>J34</f>
        <v>18240000</v>
      </c>
      <c r="K35" s="113">
        <f>K34</f>
        <v>19004056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31471000</v>
      </c>
      <c r="Q35" s="113">
        <f>$I35      +$K35      +$M35      +$O35</f>
        <v>43112800</v>
      </c>
      <c r="R35" s="58">
        <f>IF(($H35      =0),0,((($J35      -$H35      )/$H35      )*100))</f>
        <v>37.858060615221831</v>
      </c>
      <c r="S35" s="59">
        <f>IF(($I35      =0),0,((($K35      -$I35      )/$I35      )*100))</f>
        <v>-21.173595770895407</v>
      </c>
      <c r="T35" s="58">
        <f>IF($E35   =0,0,($P35   /$E35   )*100)</f>
        <v>44.310997845768277</v>
      </c>
      <c r="U35" s="60">
        <f>IF($E35   =0,0,($Q35   /$E35   )*100)</f>
        <v>60.702589302057078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159447000</v>
      </c>
      <c r="C37" s="108"/>
      <c r="D37" s="108"/>
      <c r="E37" s="108">
        <f>$B37      +$C37      +$D37</f>
        <v>159447000</v>
      </c>
      <c r="F37" s="109">
        <v>159447000</v>
      </c>
      <c r="G37" s="110">
        <v>99097000</v>
      </c>
      <c r="H37" s="109">
        <v>43323000</v>
      </c>
      <c r="I37" s="110">
        <v>16757802</v>
      </c>
      <c r="J37" s="109">
        <v>15029000</v>
      </c>
      <c r="K37" s="110">
        <v>25043082</v>
      </c>
      <c r="L37" s="109"/>
      <c r="M37" s="110"/>
      <c r="N37" s="109"/>
      <c r="O37" s="110"/>
      <c r="P37" s="109">
        <f>$H37      +$J37      +$L37      +$N37</f>
        <v>58352000</v>
      </c>
      <c r="Q37" s="110">
        <f>$I37      +$K37      +$M37      +$O37</f>
        <v>41800884</v>
      </c>
      <c r="R37" s="54">
        <f>IF(($H37      =0),0,((($J37      -$H37      )/$H37      )*100))</f>
        <v>-65.30941993860074</v>
      </c>
      <c r="S37" s="55">
        <f>IF(($I37      =0),0,((($K37      -$I37      )/$I37      )*100))</f>
        <v>49.441328880720754</v>
      </c>
      <c r="T37" s="54">
        <f>IF(($E37      =0),0,(($P37      /$E37      )*100))</f>
        <v>36.596486606834873</v>
      </c>
      <c r="U37" s="56">
        <f>IF(($E37      =0),0,(($Q37      /$E37      )*100))</f>
        <v>26.216162110293702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98327000</v>
      </c>
      <c r="C38" s="108"/>
      <c r="D38" s="108"/>
      <c r="E38" s="108">
        <f>$B38      +$C38      +$D38</f>
        <v>98327000</v>
      </c>
      <c r="F38" s="109">
        <v>89400000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=0),0,((($J38      -$H38      )/$H38      )*100))</f>
        <v>0</v>
      </c>
      <c r="S38" s="55">
        <f>IF(($I38      =0),0,((($K38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=0),0,((($J39      -$H39      )/$H39      )*100))</f>
        <v>0</v>
      </c>
      <c r="S39" s="55">
        <f>IF(($I39      =0),0,((($K39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20000000</v>
      </c>
      <c r="C40" s="108"/>
      <c r="D40" s="108"/>
      <c r="E40" s="108">
        <f>$B40      +$C40      +$D40</f>
        <v>20000000</v>
      </c>
      <c r="F40" s="109">
        <v>20000000</v>
      </c>
      <c r="G40" s="110">
        <v>12700000</v>
      </c>
      <c r="H40" s="109"/>
      <c r="I40" s="110">
        <v>442989</v>
      </c>
      <c r="J40" s="109">
        <v>6496000</v>
      </c>
      <c r="K40" s="110">
        <v>4082484</v>
      </c>
      <c r="L40" s="109"/>
      <c r="M40" s="110"/>
      <c r="N40" s="109"/>
      <c r="O40" s="110"/>
      <c r="P40" s="109">
        <f>$H40      +$J40      +$L40      +$N40</f>
        <v>6496000</v>
      </c>
      <c r="Q40" s="110">
        <f>$I40      +$K40      +$M40      +$O40</f>
        <v>4525473</v>
      </c>
      <c r="R40" s="54">
        <f>IF(($H40      =0),0,((($J40      -$H40      )/$H40      )*100))</f>
        <v>0</v>
      </c>
      <c r="S40" s="55">
        <f>IF(($I40      =0),0,((($K40      -$I40      )/$I40      )*100))</f>
        <v>821.57683373627788</v>
      </c>
      <c r="T40" s="54">
        <f>IF(($E40      =0),0,(($P40      /$E40      )*100))</f>
        <v>32.479999999999997</v>
      </c>
      <c r="U40" s="56">
        <f>IF(($E40      =0),0,(($Q40      /$E40      )*100))</f>
        <v>22.627364999999998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=0),0,((($J41      -$H41      )/$H41      )*100))</f>
        <v>0</v>
      </c>
      <c r="S41" s="55">
        <f>IF(($I41      =0),0,((($K41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277774000</v>
      </c>
      <c r="C42" s="111">
        <f>SUM(C37:C41)</f>
        <v>0</v>
      </c>
      <c r="D42" s="111"/>
      <c r="E42" s="111">
        <f>$B42      +$C42      +$D42</f>
        <v>277774000</v>
      </c>
      <c r="F42" s="112">
        <f>SUM(F37:F41)</f>
        <v>268847000</v>
      </c>
      <c r="G42" s="113">
        <f>SUM(G37:G41)</f>
        <v>111797000</v>
      </c>
      <c r="H42" s="112">
        <f>SUM(H37:H41)</f>
        <v>43323000</v>
      </c>
      <c r="I42" s="113">
        <f>SUM(I37:I41)</f>
        <v>17200791</v>
      </c>
      <c r="J42" s="112">
        <f>SUM(J37:J41)</f>
        <v>21525000</v>
      </c>
      <c r="K42" s="113">
        <f>SUM(K37:K41)</f>
        <v>29125566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64848000</v>
      </c>
      <c r="Q42" s="113">
        <f>$I42      +$K42      +$M42      +$O42</f>
        <v>46326357</v>
      </c>
      <c r="R42" s="58">
        <f>IF(($H42      =0),0,((($J42      -$H42      )/$H42      )*100))</f>
        <v>-50.315075133301015</v>
      </c>
      <c r="S42" s="59">
        <f>IF(($I42      =0),0,((($K42      -$I42      )/$I42      )*100))</f>
        <v>69.326898978076073</v>
      </c>
      <c r="T42" s="58">
        <f>IF((+$E37+$E40) =0,0,(P42   /(+$E37+$E40) )*100)</f>
        <v>36.137689679961213</v>
      </c>
      <c r="U42" s="60">
        <f>IF((+$E37+$E40) =0,0,(Q42   /(+$E37+$E40) )*100)</f>
        <v>25.816178035854598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=0),0,((($J44      -$H44      )/$H44      )*100))</f>
        <v>0</v>
      </c>
      <c r="S44" s="55">
        <f>IF(($I44      =0),0,((($K44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490000000</v>
      </c>
      <c r="C45" s="108"/>
      <c r="D45" s="108"/>
      <c r="E45" s="108">
        <f>$B45      +$C45      +$D45</f>
        <v>490000000</v>
      </c>
      <c r="F45" s="109">
        <v>490000000</v>
      </c>
      <c r="G45" s="110">
        <v>147000000</v>
      </c>
      <c r="H45" s="109">
        <v>17007000</v>
      </c>
      <c r="I45" s="110">
        <v>17007108</v>
      </c>
      <c r="J45" s="109">
        <v>96173000</v>
      </c>
      <c r="K45" s="110">
        <v>96172946</v>
      </c>
      <c r="L45" s="109"/>
      <c r="M45" s="110"/>
      <c r="N45" s="109"/>
      <c r="O45" s="110"/>
      <c r="P45" s="109">
        <f>$H45      +$J45      +$L45      +$N45</f>
        <v>113180000</v>
      </c>
      <c r="Q45" s="110">
        <f>$I45      +$K45      +$M45      +$O45</f>
        <v>113180054</v>
      </c>
      <c r="R45" s="54">
        <f>IF(($H45      =0),0,((($J45      -$H45      )/$H45      )*100))</f>
        <v>465.49068030810838</v>
      </c>
      <c r="S45" s="55">
        <f>IF(($I45      =0),0,((($K45      -$I45      )/$I45      )*100))</f>
        <v>465.4867717662521</v>
      </c>
      <c r="T45" s="54">
        <f>IF(($E45      =0),0,(($P45      /$E45      )*100))</f>
        <v>23.097959183673471</v>
      </c>
      <c r="U45" s="56">
        <f>IF(($E45      =0),0,(($Q45      /$E45      )*100))</f>
        <v>23.097970204081633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16016000</v>
      </c>
      <c r="C46" s="108"/>
      <c r="D46" s="108"/>
      <c r="E46" s="108">
        <f>$B46      +$C46      +$D46</f>
        <v>16016000</v>
      </c>
      <c r="F46" s="109">
        <v>16016000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=0),0,((($J46      -$H46      )/$H46      )*100))</f>
        <v>0</v>
      </c>
      <c r="S46" s="55">
        <f>IF(($I46      =0),0,((($K46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=0),0,((($J47      -$H47      )/$H47      )*100))</f>
        <v>0</v>
      </c>
      <c r="S47" s="55">
        <f>IF(($I47      =0),0,((($K47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=0),0,((($J48      -$H48      )/$H48      )*100))</f>
        <v>0</v>
      </c>
      <c r="S48" s="55">
        <f>IF(($I48      =0),0,((($K48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=0),0,((($J49      -$H49      )/$H49      )*100))</f>
        <v>0</v>
      </c>
      <c r="S49" s="55">
        <f>IF(($I49      =0),0,((($K49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=0),0,((($J50      -$H50      )/$H50      )*100))</f>
        <v>0</v>
      </c>
      <c r="S50" s="55">
        <f>IF(($I50      =0),0,((($K50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=0),0,((($J51      -$H51      )/$H51      )*100))</f>
        <v>0</v>
      </c>
      <c r="S51" s="55">
        <f>IF(($I51      =0),0,((($K51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=0),0,((($J52      -$H52      )/$H52      )*100))</f>
        <v>0</v>
      </c>
      <c r="S52" s="55">
        <f>IF(($I52      =0),0,((($K52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205264000</v>
      </c>
      <c r="C53" s="108"/>
      <c r="D53" s="108"/>
      <c r="E53" s="108">
        <f>$B53      +$C53      +$D53</f>
        <v>205264000</v>
      </c>
      <c r="F53" s="109">
        <v>205264000</v>
      </c>
      <c r="G53" s="110">
        <v>102162000</v>
      </c>
      <c r="H53" s="109">
        <v>11598000</v>
      </c>
      <c r="I53" s="110">
        <v>9909189</v>
      </c>
      <c r="J53" s="109">
        <v>17980000</v>
      </c>
      <c r="K53" s="110">
        <v>18410008</v>
      </c>
      <c r="L53" s="109"/>
      <c r="M53" s="110"/>
      <c r="N53" s="109"/>
      <c r="O53" s="110"/>
      <c r="P53" s="109">
        <f>$H53      +$J53      +$L53      +$N53</f>
        <v>29578000</v>
      </c>
      <c r="Q53" s="110">
        <f>$I53      +$K53      +$M53      +$O53</f>
        <v>28319197</v>
      </c>
      <c r="R53" s="54">
        <f>IF(($H53      =0),0,((($J53      -$H53      )/$H53      )*100))</f>
        <v>55.026728746335571</v>
      </c>
      <c r="S53" s="55">
        <f>IF(($I53      =0),0,((($K53      -$I53      )/$I53      )*100))</f>
        <v>85.787232436478916</v>
      </c>
      <c r="T53" s="54">
        <f>IF(($E53      =0),0,(($P53      /$E53      )*100))</f>
        <v>14.409735754930237</v>
      </c>
      <c r="U53" s="56">
        <f>IF(($E53      =0),0,(($Q53      /$E53      )*100))</f>
        <v>13.796475270870683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>$B54      +$C54      +$D54</f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=0),0,((($J54      -$H54      )/$H54      )*100))</f>
        <v>0</v>
      </c>
      <c r="S54" s="55">
        <f>IF(($I54      =0),0,((($K54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711280000</v>
      </c>
      <c r="C55" s="111">
        <f>SUM(C44:C54)</f>
        <v>0</v>
      </c>
      <c r="D55" s="111"/>
      <c r="E55" s="111">
        <f>$B55      +$C55      +$D55</f>
        <v>711280000</v>
      </c>
      <c r="F55" s="112">
        <f>SUM(F44:F54)</f>
        <v>711280000</v>
      </c>
      <c r="G55" s="113">
        <f>SUM(G44:G54)</f>
        <v>249162000</v>
      </c>
      <c r="H55" s="112">
        <f>SUM(H44:H54)</f>
        <v>28605000</v>
      </c>
      <c r="I55" s="113">
        <f>SUM(I44:I54)</f>
        <v>26916297</v>
      </c>
      <c r="J55" s="112">
        <f>SUM(J44:J54)</f>
        <v>114153000</v>
      </c>
      <c r="K55" s="113">
        <f>SUM(K44:K54)</f>
        <v>114582954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142758000</v>
      </c>
      <c r="Q55" s="113">
        <f>$I55      +$K55      +$M55      +$O55</f>
        <v>141499251</v>
      </c>
      <c r="R55" s="58">
        <f>IF(($H55      =0),0,((($J55      -$H55      )/$H55      )*100))</f>
        <v>299.06659674882013</v>
      </c>
      <c r="S55" s="59">
        <f>IF(($I55      =0),0,((($K55      -$I55      )/$I55      )*100))</f>
        <v>325.70103160921428</v>
      </c>
      <c r="T55" s="58">
        <f>IF((+$E45+$E47+$E49+$E50+$E53) =0,0,(P55   /(+$E45+$E47+$E49+$E50+$E53) )*100)</f>
        <v>20.53291986928706</v>
      </c>
      <c r="U55" s="60">
        <f>IF((+$E45+$E47+$E49+$E50+$E53) =0,0,(Q55   /(+$E45+$E47+$E49+$E50+$E53) )*100)</f>
        <v>20.351873676761635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=0),0,((($J63      -$H63      )/$H63      )*100))</f>
        <v>0</v>
      </c>
      <c r="S63" s="55">
        <f>IF(($I63      =0),0,((($K63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=0),0,((($J64      -$H64      )/$H64      )*100))</f>
        <v>0</v>
      </c>
      <c r="S64" s="55">
        <f>IF(($I64      =0),0,((($K64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=0),0,((($J65      -$H65      )/$H65      )*100))</f>
        <v>0</v>
      </c>
      <c r="S65" s="55">
        <f>IF(($I65      =0),0,((($K65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=0),0,((($J66      -$H66      )/$H66      )*100))</f>
        <v>0</v>
      </c>
      <c r="S66" s="55">
        <f>IF(($I66      =0),0,((($K66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619527000</v>
      </c>
      <c r="C67" s="108"/>
      <c r="D67" s="108"/>
      <c r="E67" s="108">
        <f>$B67      +$C67      +$D67</f>
        <v>619527000</v>
      </c>
      <c r="F67" s="109">
        <v>619527000</v>
      </c>
      <c r="G67" s="110">
        <v>403894000</v>
      </c>
      <c r="H67" s="109">
        <v>72218000</v>
      </c>
      <c r="I67" s="110">
        <v>72218302</v>
      </c>
      <c r="J67" s="109">
        <v>148915000</v>
      </c>
      <c r="K67" s="110">
        <v>148914832</v>
      </c>
      <c r="L67" s="109"/>
      <c r="M67" s="110"/>
      <c r="N67" s="109"/>
      <c r="O67" s="110"/>
      <c r="P67" s="109">
        <f>$H67      +$J67      +$L67      +$N67</f>
        <v>221133000</v>
      </c>
      <c r="Q67" s="110">
        <f>$I67      +$K67      +$M67      +$O67</f>
        <v>221133134</v>
      </c>
      <c r="R67" s="54">
        <f>IF(($H67      =0),0,((($J67      -$H67      )/$H67      )*100))</f>
        <v>106.20205488936276</v>
      </c>
      <c r="S67" s="55">
        <f>IF(($I67      =0),0,((($K67      -$I67      )/$I67      )*100))</f>
        <v>106.2009599727227</v>
      </c>
      <c r="T67" s="54">
        <f>IF(($E67      =0),0,(($P67      /$E67      )*100))</f>
        <v>35.693843851841812</v>
      </c>
      <c r="U67" s="56">
        <f>IF(($E67      =0),0,(($Q67      /$E67      )*100))</f>
        <v>35.693865481246178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619527000</v>
      </c>
      <c r="C68" s="111">
        <f>SUM(C63:C67)</f>
        <v>0</v>
      </c>
      <c r="D68" s="111"/>
      <c r="E68" s="111">
        <f>$B68      +$C68      +$D68</f>
        <v>619527000</v>
      </c>
      <c r="F68" s="112">
        <f>SUM(F63:F67)</f>
        <v>619527000</v>
      </c>
      <c r="G68" s="113">
        <f>SUM(G63:G67)</f>
        <v>403894000</v>
      </c>
      <c r="H68" s="112">
        <f>SUM(H63:H67)</f>
        <v>72218000</v>
      </c>
      <c r="I68" s="113">
        <f>SUM(I63:I67)</f>
        <v>72218302</v>
      </c>
      <c r="J68" s="112">
        <f>SUM(J63:J67)</f>
        <v>148915000</v>
      </c>
      <c r="K68" s="113">
        <f>SUM(K63:K67)</f>
        <v>148914832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221133000</v>
      </c>
      <c r="Q68" s="113">
        <f>$I68      +$K68      +$M68      +$O68</f>
        <v>221133134</v>
      </c>
      <c r="R68" s="58">
        <f>IF(($H68      =0),0,((($J68      -$H68      )/$H68      )*100))</f>
        <v>106.20205488936276</v>
      </c>
      <c r="S68" s="59">
        <f>IF(($I68      =0),0,((($K68      -$I68      )/$I68      )*100))</f>
        <v>106.2009599727227</v>
      </c>
      <c r="T68" s="58">
        <f>IF((+$E63+$E65+$E66++$E67) =0,0,(P68   /(+$E63+$E65+$E66+$E67) )*100)</f>
        <v>35.693843851841812</v>
      </c>
      <c r="U68" s="60">
        <f>IF((+$E63+$E65+$E67) =0,0,(Q68  /(+$E63+$E65+$E67) )*100)</f>
        <v>35.693865481246178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5552584000</v>
      </c>
      <c r="C69" s="120">
        <f>SUM(C9:C16,C19:C25,C28:C31,C34,C37:C41,C44:C54,C57:C60,C63:C67)</f>
        <v>0</v>
      </c>
      <c r="D69" s="120"/>
      <c r="E69" s="120">
        <f>$B69      +$C69      +$D69</f>
        <v>5552584000</v>
      </c>
      <c r="F69" s="121">
        <f>SUM(F9:F16,F19:F25,F28:F31,F34,F37:F41,F44:F54,F57:F60,F63:F67)</f>
        <v>5361557000</v>
      </c>
      <c r="G69" s="122">
        <f>SUM(G9:G16,G19:G25,G28:G31,G34,G37:G41,G44:G54,G57:G60,G63:G67)</f>
        <v>2937508000</v>
      </c>
      <c r="H69" s="121">
        <f>SUM(H9:H16,H19:H25,H28:H31,H34,H37:H41,H44:H54,H57:H60,H63:H67)</f>
        <v>625458000</v>
      </c>
      <c r="I69" s="122">
        <f>SUM(I9:I16,I19:I25,I28:I31,I34,I37:I41,I44:I54,I57:I60,I63:I67)</f>
        <v>597170130</v>
      </c>
      <c r="J69" s="121">
        <f>SUM(J9:J16,J19:J25,J28:J31,J34,J37:J41,J44:J54,J57:J60,J63:J67)</f>
        <v>1155573000</v>
      </c>
      <c r="K69" s="122">
        <f>SUM(K9:K16,K19:K25,K28:K31,K34,K37:K41,K44:K54,K57:K60,K63:K67)</f>
        <v>1112752095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1781031000</v>
      </c>
      <c r="Q69" s="122">
        <f>$I69      +$K69      +$M69      +$O69</f>
        <v>1709922225</v>
      </c>
      <c r="R69" s="67">
        <f>IF(($H69      =0),0,((($J69      -$H69      )/$H69      )*100))</f>
        <v>84.75629059025546</v>
      </c>
      <c r="S69" s="68">
        <f>IF(($I69      =0),0,((($K69      -$I69      )/$I69      )*100))</f>
        <v>86.337534163003099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33.981093408984634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32.624377032080758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486428000</v>
      </c>
      <c r="C71" s="108"/>
      <c r="D71" s="108"/>
      <c r="E71" s="108">
        <f>$B71      +$C71      +$D71</f>
        <v>486428000</v>
      </c>
      <c r="F71" s="109">
        <v>486428000</v>
      </c>
      <c r="G71" s="110">
        <v>341824000</v>
      </c>
      <c r="H71" s="109">
        <v>96586000</v>
      </c>
      <c r="I71" s="110">
        <v>61779475</v>
      </c>
      <c r="J71" s="109">
        <v>141080000</v>
      </c>
      <c r="K71" s="110">
        <v>119032290</v>
      </c>
      <c r="L71" s="109"/>
      <c r="M71" s="110"/>
      <c r="N71" s="109"/>
      <c r="O71" s="110"/>
      <c r="P71" s="109">
        <f>$H71      +$J71      +$L71      +$N71</f>
        <v>237666000</v>
      </c>
      <c r="Q71" s="110">
        <f>$I71      +$K71      +$M71      +$O71</f>
        <v>180811765</v>
      </c>
      <c r="R71" s="54">
        <f>IF(($H71      =0),0,((($J71      -$H71      )/$H71      )*100))</f>
        <v>46.066717743772386</v>
      </c>
      <c r="S71" s="55">
        <f>IF(($I71      =0),0,((($K71      -$I71      )/$I71      )*100))</f>
        <v>92.672873960162335</v>
      </c>
      <c r="T71" s="54">
        <f>IF(($E71      =0),0,(($P71      /$E71      )*100))</f>
        <v>48.859440657199009</v>
      </c>
      <c r="U71" s="56">
        <f>IF(($E71      =0),0,(($Q71      /$E71      )*100))</f>
        <v>37.171331625646545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486428000</v>
      </c>
      <c r="C73" s="117">
        <f>SUM(C71:C72)</f>
        <v>0</v>
      </c>
      <c r="D73" s="117"/>
      <c r="E73" s="117">
        <f>$B73      +$C73      +$D73</f>
        <v>486428000</v>
      </c>
      <c r="F73" s="118">
        <f>SUM(F71:F72)</f>
        <v>486428000</v>
      </c>
      <c r="G73" s="119">
        <f>SUM(G71:G72)</f>
        <v>341824000</v>
      </c>
      <c r="H73" s="118">
        <f>SUM(H71:H72)</f>
        <v>96586000</v>
      </c>
      <c r="I73" s="119">
        <f>SUM(I71:I72)</f>
        <v>61779475</v>
      </c>
      <c r="J73" s="118">
        <f>SUM(J71:J72)</f>
        <v>141080000</v>
      </c>
      <c r="K73" s="119">
        <f>SUM(K71:K72)</f>
        <v>119032290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237666000</v>
      </c>
      <c r="Q73" s="119">
        <f>$I73      +$K73      +$M73      +$O73</f>
        <v>180811765</v>
      </c>
      <c r="R73" s="63">
        <f>IF(($H73      =0),0,((($J73      -$H73      )/$H73      )*100))</f>
        <v>46.066717743772386</v>
      </c>
      <c r="S73" s="64">
        <f>IF(($I73      =0),0,((($K73      -$I73      )/$I73      )*100))</f>
        <v>92.672873960162335</v>
      </c>
      <c r="T73" s="63">
        <f>IF(($E71      =0),0,(($P71      /$E71      )*100))</f>
        <v>48.859440657199009</v>
      </c>
      <c r="U73" s="65">
        <f>IF($E71   =0,0,($Q71   /$E71 )*100)</f>
        <v>37.171331625646545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486428000</v>
      </c>
      <c r="C74" s="120">
        <f>SUM(C71:C72)</f>
        <v>0</v>
      </c>
      <c r="D74" s="120"/>
      <c r="E74" s="120">
        <f>$B74      +$C74      +$D74</f>
        <v>486428000</v>
      </c>
      <c r="F74" s="121">
        <f>SUM(F71:F72)</f>
        <v>486428000</v>
      </c>
      <c r="G74" s="122">
        <f>SUM(G71:G72)</f>
        <v>341824000</v>
      </c>
      <c r="H74" s="121">
        <f>SUM(H71:H72)</f>
        <v>96586000</v>
      </c>
      <c r="I74" s="122">
        <f>SUM(I71:I72)</f>
        <v>61779475</v>
      </c>
      <c r="J74" s="121">
        <f>SUM(J71:J72)</f>
        <v>141080000</v>
      </c>
      <c r="K74" s="122">
        <f>SUM(K71:K72)</f>
        <v>119032290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237666000</v>
      </c>
      <c r="Q74" s="122">
        <f>$I74      +$K74      +$M74      +$O74</f>
        <v>180811765</v>
      </c>
      <c r="R74" s="67">
        <f>IF(($H74      =0),0,((($J74      -$H74      )/$H74      )*100))</f>
        <v>46.066717743772386</v>
      </c>
      <c r="S74" s="68">
        <f>IF(($I74      =0),0,((($K74      -$I74      )/$I74      )*100))</f>
        <v>92.672873960162335</v>
      </c>
      <c r="T74" s="67">
        <f>IF(($E71      =0),0,(($P71      /$E71      )*100))</f>
        <v>48.859440657199009</v>
      </c>
      <c r="U74" s="71">
        <f>IF($E71   =0,0,($Q71   /$E71 )*100)</f>
        <v>37.171331625646545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6039012000</v>
      </c>
      <c r="C75" s="120">
        <f>SUM(C9:C16,C19:C25,C28:C31,C34,C37:C41,C44:C54,C57:C60,C63:C67,C71:C72)</f>
        <v>0</v>
      </c>
      <c r="D75" s="120"/>
      <c r="E75" s="120">
        <f>$B75      +$C75      +$D75</f>
        <v>6039012000</v>
      </c>
      <c r="F75" s="121">
        <f>SUM(F9:F16,F19:F25,F28:F31,F34,F37:F41,F44:F54,F57:F60,F63:F67,F71:F72)</f>
        <v>5847985000</v>
      </c>
      <c r="G75" s="122">
        <f>SUM(G9:G16,G19:G25,G28:G31,G34,G37:G41,G44:G54,G57:G60,G63:G67,G71:G72)</f>
        <v>3279332000</v>
      </c>
      <c r="H75" s="121">
        <f>SUM(H9:H16,H19:H25,H28:H31,H34,H37:H41,H44:H54,H57:H60,H63:H67,H71:H72)</f>
        <v>722044000</v>
      </c>
      <c r="I75" s="122">
        <f>SUM(I9:I16,I19:I25,I28:I31,I34,I37:I41,I44:I54,I57:I60,I63:I67,I71:I72)</f>
        <v>658949605</v>
      </c>
      <c r="J75" s="121">
        <f>SUM(J9:J16,J19:J25,J28:J31,J34,J37:J41,J44:J54,J57:J60,J63:J67,J71:J72)</f>
        <v>1296653000</v>
      </c>
      <c r="K75" s="122">
        <f>SUM(K9:K16,K19:K25,K28:K31,K34,K37:K41,K44:K54,K57:K60,K63:K67,K71:K72)</f>
        <v>1231784385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2018697000</v>
      </c>
      <c r="Q75" s="122">
        <f>$I75      +$K75      +$M75      +$O75</f>
        <v>1890733990</v>
      </c>
      <c r="R75" s="67">
        <f>IF(($H75      =0),0,((($J75      -$H75      )/$H75      )*100))</f>
        <v>79.580884267440766</v>
      </c>
      <c r="S75" s="68">
        <f>IF(($I75      =0),0,((($K75      -$I75      )/$I75      )*100))</f>
        <v>86.931500626667798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35.244651881943597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33.010531684006182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=0),0,((($J88      -$H88      )/$H88      )*100))</f>
        <v>0</v>
      </c>
      <c r="S88" s="98">
        <f>IF(($I88      =0),0,((($K88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=0),0,((($J89      -$H89      )/$H89      )*100))</f>
        <v>0</v>
      </c>
      <c r="S89" s="98">
        <f>IF(($I89      =0),0,((($K89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=0),0,((($J90      -$H90      )/$H90      )*100))</f>
        <v>0</v>
      </c>
      <c r="S90" s="98">
        <f>IF(($I90      =0),0,((($K90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=0),0,((($J91      -$H91      )/$H91      )*100))</f>
        <v>0</v>
      </c>
      <c r="S91" s="98">
        <f>IF(($I91      =0),0,((($K91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=0),0,((($J92      -$H92      )/$H92      )*100))</f>
        <v>0</v>
      </c>
      <c r="S92" s="98">
        <f>IF(($I92      =0),0,((($K92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=0),0,((($J93      -$H93      )/$H93      )*100))</f>
        <v>0</v>
      </c>
      <c r="S93" s="98">
        <f>IF(($I93      =0),0,((($K93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=0),0,((($J94      -$H94      )/$H94      )*100))</f>
        <v>0</v>
      </c>
      <c r="S94" s="98">
        <f>IF(($I94      =0),0,((($K94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=0),0,((($J95      -$H95      )/$H95      )*100))</f>
        <v>0</v>
      </c>
      <c r="S95" s="98">
        <f>IF(($I95      =0),0,((($K95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=0),0,((($J96      -$H96      )/$H96      )*100))</f>
        <v>0</v>
      </c>
      <c r="S96" s="104">
        <f>IF(($I96      =0),0,((($K96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xpOBYWboD3Nm0y0G3wlPhc0b71AUtyumtTNdUAOBO+XSIL56x3LOneZlvKIAy6xpA41CHHQA6v4k0qshuNhxFA==" saltValue="mvJoJMOfUHMxRpOb1JO6J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B223-D042-404F-A49F-DAA31C7219A8}">
  <sheetPr>
    <pageSetUpPr fitToPage="1"/>
  </sheetPr>
  <dimension ref="A1:W126"/>
  <sheetViews>
    <sheetView showGridLines="0" workbookViewId="0">
      <selection activeCell="B31" sqref="B3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89785000</v>
      </c>
      <c r="C10" s="108"/>
      <c r="D10" s="108"/>
      <c r="E10" s="108">
        <f>$B10      +$C10      +$D10</f>
        <v>89785000</v>
      </c>
      <c r="F10" s="109">
        <v>89785000</v>
      </c>
      <c r="G10" s="110">
        <v>89785000</v>
      </c>
      <c r="H10" s="109">
        <v>18119000</v>
      </c>
      <c r="I10" s="110">
        <v>14648000</v>
      </c>
      <c r="J10" s="109">
        <v>21650000</v>
      </c>
      <c r="K10" s="110">
        <v>23748597</v>
      </c>
      <c r="L10" s="109"/>
      <c r="M10" s="110"/>
      <c r="N10" s="109"/>
      <c r="O10" s="110"/>
      <c r="P10" s="109">
        <f>$H10      +$J10      +$L10      +$N10</f>
        <v>39769000</v>
      </c>
      <c r="Q10" s="110">
        <f>$I10      +$K10      +$M10      +$O10</f>
        <v>38396597</v>
      </c>
      <c r="R10" s="54">
        <f>IF(($H10      =0),0,((($J10      -$H10      )/$H10      )*100))</f>
        <v>19.487830454219328</v>
      </c>
      <c r="S10" s="55">
        <f>IF(($I10      =0),0,((($K10      -$I10      )/$I10      )*100))</f>
        <v>62.128597760786455</v>
      </c>
      <c r="T10" s="54">
        <f>IF(($E10      =0),0,(($P10      /$E10      )*100))</f>
        <v>44.293590243359141</v>
      </c>
      <c r="U10" s="56">
        <f>IF(($E10      =0),0,(($Q10      /$E10      )*100))</f>
        <v>42.765046499972151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27000000</v>
      </c>
      <c r="C11" s="108"/>
      <c r="D11" s="108"/>
      <c r="E11" s="108">
        <f>$B11      +$C11      +$D11</f>
        <v>27000000</v>
      </c>
      <c r="F11" s="109">
        <v>27000000</v>
      </c>
      <c r="G11" s="110">
        <v>16000000</v>
      </c>
      <c r="H11" s="109">
        <v>5450000</v>
      </c>
      <c r="I11" s="110">
        <v>2326715</v>
      </c>
      <c r="J11" s="109">
        <v>5502000</v>
      </c>
      <c r="K11" s="110">
        <v>4780843</v>
      </c>
      <c r="L11" s="109"/>
      <c r="M11" s="110"/>
      <c r="N11" s="109"/>
      <c r="O11" s="110"/>
      <c r="P11" s="109">
        <f>$H11      +$J11      +$L11      +$N11</f>
        <v>10952000</v>
      </c>
      <c r="Q11" s="110">
        <f>$I11      +$K11      +$M11      +$O11</f>
        <v>7107558</v>
      </c>
      <c r="R11" s="54">
        <f>IF(($H11      =0),0,((($J11      -$H11      )/$H11      )*100))</f>
        <v>0.95412844036697253</v>
      </c>
      <c r="S11" s="55">
        <f>IF(($I11      =0),0,((($K11      -$I11      )/$I11      )*100))</f>
        <v>105.47608968008544</v>
      </c>
      <c r="T11" s="54">
        <f>IF(($E11      =0),0,(($P11      /$E11      )*100))</f>
        <v>40.562962962962963</v>
      </c>
      <c r="U11" s="56">
        <f>IF(($E11      =0),0,(($Q11      /$E11      )*100))</f>
        <v>26.324288888888891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=0),0,((($J12      -$H12      )/$H12      )*100))</f>
        <v>0</v>
      </c>
      <c r="S12" s="55">
        <f>IF(($I12      =0),0,((($K12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97300000</v>
      </c>
      <c r="C13" s="108"/>
      <c r="D13" s="108"/>
      <c r="E13" s="108">
        <f>$B13      +$C13      +$D13</f>
        <v>97300000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=0),0,((($J13      -$H13      )/$H13      )*100))</f>
        <v>0</v>
      </c>
      <c r="S13" s="55">
        <f>IF(($I13      =0),0,((($K13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12600000</v>
      </c>
      <c r="C14" s="108"/>
      <c r="D14" s="108"/>
      <c r="E14" s="108">
        <f>$B14      +$C14      +$D14</f>
        <v>12600000</v>
      </c>
      <c r="F14" s="109">
        <v>12600000</v>
      </c>
      <c r="G14" s="110">
        <v>7000000</v>
      </c>
      <c r="H14" s="109"/>
      <c r="I14" s="110"/>
      <c r="J14" s="109">
        <v>3388000</v>
      </c>
      <c r="K14" s="110">
        <v>2148810</v>
      </c>
      <c r="L14" s="109"/>
      <c r="M14" s="110"/>
      <c r="N14" s="109"/>
      <c r="O14" s="110"/>
      <c r="P14" s="109">
        <f>$H14      +$J14      +$L14      +$N14</f>
        <v>3388000</v>
      </c>
      <c r="Q14" s="110">
        <f>$I14      +$K14      +$M14      +$O14</f>
        <v>2148810</v>
      </c>
      <c r="R14" s="54">
        <f>IF(($H14      =0),0,((($J14      -$H14      )/$H14      )*100))</f>
        <v>0</v>
      </c>
      <c r="S14" s="55">
        <f>IF(($I14      =0),0,((($K14      -$I14      )/$I14      )*100))</f>
        <v>0</v>
      </c>
      <c r="T14" s="54">
        <f>IF(($E14      =0),0,(($P14      /$E14      )*100))</f>
        <v>26.888888888888889</v>
      </c>
      <c r="U14" s="56">
        <f>IF(($E14      =0),0,(($Q14      /$E14      )*100))</f>
        <v>17.054047619047619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9600000</v>
      </c>
      <c r="C15" s="108"/>
      <c r="D15" s="108"/>
      <c r="E15" s="108">
        <f>$B15      +$C15      +$D15</f>
        <v>9600000</v>
      </c>
      <c r="F15" s="109">
        <v>9600000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=0),0,((($J15      -$H15      )/$H15      )*100))</f>
        <v>0</v>
      </c>
      <c r="S15" s="55">
        <f>IF(($I15      =0),0,((($K15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141000000</v>
      </c>
      <c r="C16" s="108"/>
      <c r="D16" s="108"/>
      <c r="E16" s="108">
        <f>$B16      +$C16      +$D16</f>
        <v>141000000</v>
      </c>
      <c r="F16" s="109">
        <v>141000000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=0),0,((($J16      -$H16      )/$H16      )*100))</f>
        <v>0</v>
      </c>
      <c r="S16" s="55">
        <f>IF(($I16      =0),0,((($K16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377285000</v>
      </c>
      <c r="C17" s="111">
        <f>SUM(C9:C16)</f>
        <v>0</v>
      </c>
      <c r="D17" s="111"/>
      <c r="E17" s="111">
        <f>$B17      +$C17      +$D17</f>
        <v>377285000</v>
      </c>
      <c r="F17" s="112">
        <f>SUM(F9:F16)</f>
        <v>279985000</v>
      </c>
      <c r="G17" s="113">
        <f>SUM(G9:G16)</f>
        <v>112785000</v>
      </c>
      <c r="H17" s="112">
        <f>SUM(H9:H16)</f>
        <v>23569000</v>
      </c>
      <c r="I17" s="113">
        <f>SUM(I9:I16)</f>
        <v>16974715</v>
      </c>
      <c r="J17" s="112">
        <f>SUM(J9:J16)</f>
        <v>30540000</v>
      </c>
      <c r="K17" s="113">
        <f>SUM(K9:K16)</f>
        <v>30678250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54109000</v>
      </c>
      <c r="Q17" s="113">
        <f>$I17      +$K17      +$M17      +$O17</f>
        <v>47652965</v>
      </c>
      <c r="R17" s="58">
        <f>IF(($H17      =0),0,((($J17      -$H17      )/$H17      )*100))</f>
        <v>29.576986719843863</v>
      </c>
      <c r="S17" s="59">
        <f>IF(($I17      =0),0,((($K17      -$I17      )/$I17      )*100))</f>
        <v>80.72910207918072</v>
      </c>
      <c r="T17" s="58">
        <f>IF((SUM($E9:$E14))=0,0,(P17/(SUM($E9:$E14))*100))</f>
        <v>23.869687010609436</v>
      </c>
      <c r="U17" s="60">
        <f>IF((SUM($E9:$E14))=0,0,(Q17/(SUM($E9:$E14))*100))</f>
        <v>21.021666629904935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>$H19      +$J19      +$L19      +$N19</f>
        <v>0</v>
      </c>
      <c r="Q19" s="110">
        <f>$I19      +$K19      +$M19      +$O19</f>
        <v>0</v>
      </c>
      <c r="R19" s="54">
        <f>IF(($H19      =0),0,((($J19      -$H19      )/$H19      )*100))</f>
        <v>0</v>
      </c>
      <c r="S19" s="55">
        <f>IF(($I19      =0),0,((($K19      -$I19      )/$I19      )*100))</f>
        <v>0</v>
      </c>
      <c r="T19" s="54">
        <f>IF(($E19      =0),0,(($P19      /$E19      )*100))</f>
        <v>0</v>
      </c>
      <c r="U19" s="56">
        <f>IF(($E19      =0),0,(($Q19      /$E19      )*100))</f>
        <v>0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=0),0,((($J20      -$H20      )/$H20      )*100))</f>
        <v>0</v>
      </c>
      <c r="S20" s="55">
        <f>IF(($I20      =0),0,((($K20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=0),0,((($J21      -$H21      )/$H21      )*100))</f>
        <v>0</v>
      </c>
      <c r="S21" s="55">
        <f>IF(($I21      =0),0,((($K21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>
        <v>88000000</v>
      </c>
      <c r="D22" s="108"/>
      <c r="E22" s="108">
        <f>$B22      +$C22      +$D22</f>
        <v>88000000</v>
      </c>
      <c r="F22" s="109">
        <v>88000000</v>
      </c>
      <c r="G22" s="110">
        <v>88000000</v>
      </c>
      <c r="H22" s="109"/>
      <c r="I22" s="110">
        <v>-356648</v>
      </c>
      <c r="J22" s="109">
        <v>7548000</v>
      </c>
      <c r="K22" s="110">
        <v>37989775</v>
      </c>
      <c r="L22" s="109"/>
      <c r="M22" s="110"/>
      <c r="N22" s="109"/>
      <c r="O22" s="110"/>
      <c r="P22" s="109">
        <f>$H22      +$J22      +$L22      +$N22</f>
        <v>7548000</v>
      </c>
      <c r="Q22" s="110">
        <f>$I22      +$K22      +$M22      +$O22</f>
        <v>37633127</v>
      </c>
      <c r="R22" s="54">
        <f>IF(($H22      =0),0,((($J22      -$H22      )/$H22      )*100))</f>
        <v>0</v>
      </c>
      <c r="S22" s="55">
        <f>IF(($I22      =0),0,((($K22      -$I22      )/$I22      )*100))</f>
        <v>-10751.896267468204</v>
      </c>
      <c r="T22" s="54">
        <f>IF(($E22      =0),0,(($P22      /$E22      )*100))</f>
        <v>8.577272727272728</v>
      </c>
      <c r="U22" s="56">
        <f>IF(($E22      =0),0,(($Q22      /$E22      )*100))</f>
        <v>42.764917045454546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>
        <v>504019000</v>
      </c>
      <c r="C23" s="108"/>
      <c r="D23" s="108"/>
      <c r="E23" s="108">
        <f>$B23      +$C23      +$D23</f>
        <v>504019000</v>
      </c>
      <c r="F23" s="109">
        <v>504019000</v>
      </c>
      <c r="G23" s="110">
        <v>234876000</v>
      </c>
      <c r="H23" s="109">
        <v>20523000</v>
      </c>
      <c r="I23" s="110">
        <v>35797974</v>
      </c>
      <c r="J23" s="109">
        <v>95984000</v>
      </c>
      <c r="K23" s="110">
        <v>104624404</v>
      </c>
      <c r="L23" s="109"/>
      <c r="M23" s="110"/>
      <c r="N23" s="109"/>
      <c r="O23" s="110"/>
      <c r="P23" s="109">
        <f>$H23      +$J23      +$L23      +$N23</f>
        <v>116507000</v>
      </c>
      <c r="Q23" s="110">
        <f>$I23      +$K23      +$M23      +$O23</f>
        <v>140422378</v>
      </c>
      <c r="R23" s="54">
        <f>IF(($H23      =0),0,((($J23      -$H23      )/$H23      )*100))</f>
        <v>367.68990888271691</v>
      </c>
      <c r="S23" s="55">
        <f>IF(($I23      =0),0,((($K23      -$I23      )/$I23      )*100))</f>
        <v>192.26347837450243</v>
      </c>
      <c r="T23" s="54">
        <f>IF(($E23      =0),0,(($P23      /$E23      )*100))</f>
        <v>23.115596832659087</v>
      </c>
      <c r="U23" s="56">
        <f>IF(($E23      =0),0,(($Q23      /$E23      )*100))</f>
        <v>27.860532638650525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=0),0,((($J24      -$H24      )/$H24      )*100))</f>
        <v>0</v>
      </c>
      <c r="S24" s="55">
        <f>IF(($I24      =0),0,((($K24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=0),0,((($J25      -$H25      )/$H25      )*100))</f>
        <v>0</v>
      </c>
      <c r="S25" s="55">
        <f>IF(($I25      =0),0,((($K25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504019000</v>
      </c>
      <c r="C26" s="111">
        <f>SUM(C19:C25)</f>
        <v>88000000</v>
      </c>
      <c r="D26" s="111"/>
      <c r="E26" s="111">
        <f>$B26      +$C26      +$D26</f>
        <v>592019000</v>
      </c>
      <c r="F26" s="112">
        <f>SUM(F19:F25)</f>
        <v>592019000</v>
      </c>
      <c r="G26" s="113">
        <f>SUM(G19:G25)</f>
        <v>322876000</v>
      </c>
      <c r="H26" s="112">
        <f>SUM(H19:H25)</f>
        <v>20523000</v>
      </c>
      <c r="I26" s="113">
        <f>SUM(I19:I25)</f>
        <v>35441326</v>
      </c>
      <c r="J26" s="112">
        <f>SUM(J19:J25)</f>
        <v>103532000</v>
      </c>
      <c r="K26" s="113">
        <f>SUM(K19:K25)</f>
        <v>142614179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124055000</v>
      </c>
      <c r="Q26" s="113">
        <f>$I26      +$K26      +$M26      +$O26</f>
        <v>178055505</v>
      </c>
      <c r="R26" s="58">
        <f>IF(($H26      =0),0,((($J26      -$H26      )/$H26      )*100))</f>
        <v>404.46815767675292</v>
      </c>
      <c r="S26" s="59">
        <f>IF(($I26      =0),0,((($K26      -$I26      )/$I26      )*100))</f>
        <v>302.39515586973243</v>
      </c>
      <c r="T26" s="58">
        <f>IF(($E26-$E21-$E25)   =0,0,($P26   /($E26-$E21-$E25)   )*100)</f>
        <v>20.954563958251342</v>
      </c>
      <c r="U26" s="60">
        <f>IF(($E26-$E21-$E25)   =0,0,($Q26   /($E26-$E21-$E25)   )*100)</f>
        <v>30.075978135836856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298225000</v>
      </c>
      <c r="C30" s="108"/>
      <c r="D30" s="108"/>
      <c r="E30" s="108">
        <f>$B30      +$C30      +$D30</f>
        <v>298225000</v>
      </c>
      <c r="F30" s="109">
        <v>298225000</v>
      </c>
      <c r="G30" s="110">
        <v>178585000</v>
      </c>
      <c r="H30" s="109">
        <v>16132000</v>
      </c>
      <c r="I30" s="110"/>
      <c r="J30" s="109">
        <v>26332000</v>
      </c>
      <c r="K30" s="110"/>
      <c r="L30" s="109"/>
      <c r="M30" s="110"/>
      <c r="N30" s="109"/>
      <c r="O30" s="110"/>
      <c r="P30" s="109">
        <f>$H30      +$J30      +$L30      +$N30</f>
        <v>42464000</v>
      </c>
      <c r="Q30" s="110">
        <f>$I30      +$K30      +$M30      +$O30</f>
        <v>0</v>
      </c>
      <c r="R30" s="54">
        <f>IF(($H30      =0),0,((($J30      -$H30      )/$H30      )*100))</f>
        <v>63.228365980659561</v>
      </c>
      <c r="S30" s="55">
        <f>IF(($I30      =0),0,((($K30      -$I30      )/$I30      )*100))</f>
        <v>0</v>
      </c>
      <c r="T30" s="54">
        <f>IF(($E30      =0),0,(($P30      /$E30      )*100))</f>
        <v>14.238913571967474</v>
      </c>
      <c r="U30" s="56">
        <f>IF(($E30      =0),0,(($Q30      /$E30      )*100))</f>
        <v>0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18548000</v>
      </c>
      <c r="C31" s="108"/>
      <c r="D31" s="108"/>
      <c r="E31" s="108">
        <f>$B31      +$C31      +$D31</f>
        <v>18548000</v>
      </c>
      <c r="F31" s="109">
        <v>18548000</v>
      </c>
      <c r="G31" s="110">
        <v>12983000</v>
      </c>
      <c r="H31" s="109">
        <v>2066000</v>
      </c>
      <c r="I31" s="110">
        <v>1207877</v>
      </c>
      <c r="J31" s="109">
        <v>4748000</v>
      </c>
      <c r="K31" s="110">
        <v>4600405</v>
      </c>
      <c r="L31" s="109"/>
      <c r="M31" s="110"/>
      <c r="N31" s="109"/>
      <c r="O31" s="110"/>
      <c r="P31" s="109">
        <f>$H31      +$J31      +$L31      +$N31</f>
        <v>6814000</v>
      </c>
      <c r="Q31" s="110">
        <f>$I31      +$K31      +$M31      +$O31</f>
        <v>5808282</v>
      </c>
      <c r="R31" s="54">
        <f>IF(($H31      =0),0,((($J31      -$H31      )/$H31      )*100))</f>
        <v>129.81606969990321</v>
      </c>
      <c r="S31" s="55">
        <f>IF(($I31      =0),0,((($K31      -$I31      )/$I31      )*100))</f>
        <v>280.86700880967186</v>
      </c>
      <c r="T31" s="54">
        <f>IF(($E31      =0),0,(($P31      /$E31      )*100))</f>
        <v>36.737114513694195</v>
      </c>
      <c r="U31" s="56">
        <f>IF(($E31      =0),0,(($Q31      /$E31      )*100))</f>
        <v>31.314869527711881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316773000</v>
      </c>
      <c r="C32" s="111">
        <f>SUM(C28:C31)</f>
        <v>0</v>
      </c>
      <c r="D32" s="111"/>
      <c r="E32" s="111">
        <f>$B32      +$C32      +$D32</f>
        <v>316773000</v>
      </c>
      <c r="F32" s="112">
        <f>SUM(F28:F31)</f>
        <v>316773000</v>
      </c>
      <c r="G32" s="113">
        <f>SUM(G28:G31)</f>
        <v>191568000</v>
      </c>
      <c r="H32" s="112">
        <f>SUM(H28:H31)</f>
        <v>18198000</v>
      </c>
      <c r="I32" s="113">
        <f>SUM(I28:I31)</f>
        <v>1207877</v>
      </c>
      <c r="J32" s="112">
        <f>SUM(J28:J31)</f>
        <v>31080000</v>
      </c>
      <c r="K32" s="113">
        <f>SUM(K28:K31)</f>
        <v>4600405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49278000</v>
      </c>
      <c r="Q32" s="113">
        <f>$I32      +$K32      +$M32      +$O32</f>
        <v>5808282</v>
      </c>
      <c r="R32" s="58">
        <f>IF(($H32      =0),0,((($J32      -$H32      )/$H32      )*100))</f>
        <v>70.787998681173761</v>
      </c>
      <c r="S32" s="59">
        <f>IF(($I32      =0),0,((($K32      -$I32      )/$I32      )*100))</f>
        <v>280.86700880967186</v>
      </c>
      <c r="T32" s="58">
        <f>IF($E32   =0,0,($P32   /$E32   )*100)</f>
        <v>15.556250059190651</v>
      </c>
      <c r="U32" s="60">
        <f>IF($E32   =0,0,($Q32   /$E32   )*100)</f>
        <v>1.8335786193899102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83724000</v>
      </c>
      <c r="C34" s="108"/>
      <c r="D34" s="108"/>
      <c r="E34" s="108">
        <f>$B34      +$C34      +$D34</f>
        <v>83724000</v>
      </c>
      <c r="F34" s="109">
        <v>83724000</v>
      </c>
      <c r="G34" s="110">
        <v>57719000</v>
      </c>
      <c r="H34" s="109">
        <v>19074000</v>
      </c>
      <c r="I34" s="110">
        <v>31418058</v>
      </c>
      <c r="J34" s="109">
        <v>26848000</v>
      </c>
      <c r="K34" s="110">
        <v>27811609</v>
      </c>
      <c r="L34" s="109"/>
      <c r="M34" s="110"/>
      <c r="N34" s="109"/>
      <c r="O34" s="110"/>
      <c r="P34" s="109">
        <f>$H34      +$J34      +$L34      +$N34</f>
        <v>45922000</v>
      </c>
      <c r="Q34" s="110">
        <f>$I34      +$K34      +$M34      +$O34</f>
        <v>59229667</v>
      </c>
      <c r="R34" s="54">
        <f>IF(($H34      =0),0,((($J34      -$H34      )/$H34      )*100))</f>
        <v>40.757051483695086</v>
      </c>
      <c r="S34" s="55">
        <f>IF(($I34      =0),0,((($K34      -$I34      )/$I34      )*100))</f>
        <v>-11.478904902397213</v>
      </c>
      <c r="T34" s="54">
        <f>IF(($E34      =0),0,(($P34      /$E34      )*100))</f>
        <v>54.849266638001048</v>
      </c>
      <c r="U34" s="56">
        <f>IF(($E34      =0),0,(($Q34      /$E34      )*100))</f>
        <v>70.743952749510299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83724000</v>
      </c>
      <c r="C35" s="111">
        <f>C34</f>
        <v>0</v>
      </c>
      <c r="D35" s="111"/>
      <c r="E35" s="111">
        <f>$B35      +$C35      +$D35</f>
        <v>83724000</v>
      </c>
      <c r="F35" s="112">
        <f>F34</f>
        <v>83724000</v>
      </c>
      <c r="G35" s="113">
        <f>G34</f>
        <v>57719000</v>
      </c>
      <c r="H35" s="112">
        <f>H34</f>
        <v>19074000</v>
      </c>
      <c r="I35" s="113">
        <f>I34</f>
        <v>31418058</v>
      </c>
      <c r="J35" s="112">
        <f>J34</f>
        <v>26848000</v>
      </c>
      <c r="K35" s="113">
        <f>K34</f>
        <v>27811609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45922000</v>
      </c>
      <c r="Q35" s="113">
        <f>$I35      +$K35      +$M35      +$O35</f>
        <v>59229667</v>
      </c>
      <c r="R35" s="58">
        <f>IF(($H35      =0),0,((($J35      -$H35      )/$H35      )*100))</f>
        <v>40.757051483695086</v>
      </c>
      <c r="S35" s="59">
        <f>IF(($I35      =0),0,((($K35      -$I35      )/$I35      )*100))</f>
        <v>-11.478904902397213</v>
      </c>
      <c r="T35" s="58">
        <f>IF($E35   =0,0,($P35   /$E35   )*100)</f>
        <v>54.849266638001048</v>
      </c>
      <c r="U35" s="60">
        <f>IF($E35   =0,0,($Q35   /$E35   )*100)</f>
        <v>70.743952749510299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342222000</v>
      </c>
      <c r="C37" s="108"/>
      <c r="D37" s="108"/>
      <c r="E37" s="108">
        <f>$B37      +$C37      +$D37</f>
        <v>342222000</v>
      </c>
      <c r="F37" s="109">
        <v>342222000</v>
      </c>
      <c r="G37" s="110">
        <v>204884000</v>
      </c>
      <c r="H37" s="109">
        <v>89773000</v>
      </c>
      <c r="I37" s="110">
        <v>41763166</v>
      </c>
      <c r="J37" s="109">
        <v>82955000</v>
      </c>
      <c r="K37" s="110">
        <v>70032190</v>
      </c>
      <c r="L37" s="109"/>
      <c r="M37" s="110"/>
      <c r="N37" s="109"/>
      <c r="O37" s="110"/>
      <c r="P37" s="109">
        <f>$H37      +$J37      +$L37      +$N37</f>
        <v>172728000</v>
      </c>
      <c r="Q37" s="110">
        <f>$I37      +$K37      +$M37      +$O37</f>
        <v>111795356</v>
      </c>
      <c r="R37" s="54">
        <f>IF(($H37      =0),0,((($J37      -$H37      )/$H37      )*100))</f>
        <v>-7.5947111046751257</v>
      </c>
      <c r="S37" s="55">
        <f>IF(($I37      =0),0,((($K37      -$I37      )/$I37      )*100))</f>
        <v>67.68889121097763</v>
      </c>
      <c r="T37" s="54">
        <f>IF(($E37      =0),0,(($P37      /$E37      )*100))</f>
        <v>50.472500306818382</v>
      </c>
      <c r="U37" s="56">
        <f>IF(($E37      =0),0,(($Q37      /$E37      )*100))</f>
        <v>32.667495368503488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515162000</v>
      </c>
      <c r="C38" s="108"/>
      <c r="D38" s="108"/>
      <c r="E38" s="108">
        <f>$B38      +$C38      +$D38</f>
        <v>515162000</v>
      </c>
      <c r="F38" s="109">
        <v>468390000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=0),0,((($J38      -$H38      )/$H38      )*100))</f>
        <v>0</v>
      </c>
      <c r="S38" s="55">
        <f>IF(($I38      =0),0,((($K38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=0),0,((($J39      -$H39      )/$H39      )*100))</f>
        <v>0</v>
      </c>
      <c r="S39" s="55">
        <f>IF(($I39      =0),0,((($K39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28000000</v>
      </c>
      <c r="C40" s="108"/>
      <c r="D40" s="108"/>
      <c r="E40" s="108">
        <f>$B40      +$C40      +$D40</f>
        <v>28000000</v>
      </c>
      <c r="F40" s="109">
        <v>28000000</v>
      </c>
      <c r="G40" s="110">
        <v>15950000</v>
      </c>
      <c r="H40" s="109"/>
      <c r="I40" s="110">
        <v>1794529</v>
      </c>
      <c r="J40" s="109">
        <v>7522000</v>
      </c>
      <c r="K40" s="110">
        <v>5502654</v>
      </c>
      <c r="L40" s="109"/>
      <c r="M40" s="110"/>
      <c r="N40" s="109"/>
      <c r="O40" s="110"/>
      <c r="P40" s="109">
        <f>$H40      +$J40      +$L40      +$N40</f>
        <v>7522000</v>
      </c>
      <c r="Q40" s="110">
        <f>$I40      +$K40      +$M40      +$O40</f>
        <v>7297183</v>
      </c>
      <c r="R40" s="54">
        <f>IF(($H40      =0),0,((($J40      -$H40      )/$H40      )*100))</f>
        <v>0</v>
      </c>
      <c r="S40" s="55">
        <f>IF(($I40      =0),0,((($K40      -$I40      )/$I40      )*100))</f>
        <v>206.63500004736619</v>
      </c>
      <c r="T40" s="54">
        <f>IF(($E40      =0),0,(($P40      /$E40      )*100))</f>
        <v>26.864285714285714</v>
      </c>
      <c r="U40" s="56">
        <f>IF(($E40      =0),0,(($Q40      /$E40      )*100))</f>
        <v>26.061367857142859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=0),0,((($J41      -$H41      )/$H41      )*100))</f>
        <v>0</v>
      </c>
      <c r="S41" s="55">
        <f>IF(($I41      =0),0,((($K41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885384000</v>
      </c>
      <c r="C42" s="111">
        <f>SUM(C37:C41)</f>
        <v>0</v>
      </c>
      <c r="D42" s="111"/>
      <c r="E42" s="111">
        <f>$B42      +$C42      +$D42</f>
        <v>885384000</v>
      </c>
      <c r="F42" s="112">
        <f>SUM(F37:F41)</f>
        <v>838612000</v>
      </c>
      <c r="G42" s="113">
        <f>SUM(G37:G41)</f>
        <v>220834000</v>
      </c>
      <c r="H42" s="112">
        <f>SUM(H37:H41)</f>
        <v>89773000</v>
      </c>
      <c r="I42" s="113">
        <f>SUM(I37:I41)</f>
        <v>43557695</v>
      </c>
      <c r="J42" s="112">
        <f>SUM(J37:J41)</f>
        <v>90477000</v>
      </c>
      <c r="K42" s="113">
        <f>SUM(K37:K41)</f>
        <v>75534844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180250000</v>
      </c>
      <c r="Q42" s="113">
        <f>$I42      +$K42      +$M42      +$O42</f>
        <v>119092539</v>
      </c>
      <c r="R42" s="58">
        <f>IF(($H42      =0),0,((($J42      -$H42      )/$H42      )*100))</f>
        <v>0.7842001492653693</v>
      </c>
      <c r="S42" s="59">
        <f>IF(($I42      =0),0,((($K42      -$I42      )/$I42      )*100))</f>
        <v>73.413317669817019</v>
      </c>
      <c r="T42" s="58">
        <f>IF((+$E37+$E40) =0,0,(P42   /(+$E37+$E40) )*100)</f>
        <v>48.687004013807936</v>
      </c>
      <c r="U42" s="60">
        <f>IF((+$E37+$E40) =0,0,(Q42   /(+$E37+$E40) )*100)</f>
        <v>32.167871979514992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=0),0,((($J44      -$H44      )/$H44      )*100))</f>
        <v>0</v>
      </c>
      <c r="S44" s="55">
        <f>IF(($I44      =0),0,((($K44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725000000</v>
      </c>
      <c r="C45" s="108"/>
      <c r="D45" s="108"/>
      <c r="E45" s="108">
        <f>$B45      +$C45      +$D45</f>
        <v>725000000</v>
      </c>
      <c r="F45" s="109">
        <v>725000000</v>
      </c>
      <c r="G45" s="110">
        <v>472788000</v>
      </c>
      <c r="H45" s="109">
        <v>77499000</v>
      </c>
      <c r="I45" s="110">
        <v>5402496</v>
      </c>
      <c r="J45" s="109">
        <v>78640000</v>
      </c>
      <c r="K45" s="110">
        <v>6674571</v>
      </c>
      <c r="L45" s="109"/>
      <c r="M45" s="110"/>
      <c r="N45" s="109"/>
      <c r="O45" s="110"/>
      <c r="P45" s="109">
        <f>$H45      +$J45      +$L45      +$N45</f>
        <v>156139000</v>
      </c>
      <c r="Q45" s="110">
        <f>$I45      +$K45      +$M45      +$O45</f>
        <v>12077067</v>
      </c>
      <c r="R45" s="54">
        <f>IF(($H45      =0),0,((($J45      -$H45      )/$H45      )*100))</f>
        <v>1.4722770616395051</v>
      </c>
      <c r="S45" s="55">
        <f>IF(($I45      =0),0,((($K45      -$I45      )/$I45      )*100))</f>
        <v>23.546060931835953</v>
      </c>
      <c r="T45" s="54">
        <f>IF(($E45      =0),0,(($P45      /$E45      )*100))</f>
        <v>21.536413793103449</v>
      </c>
      <c r="U45" s="56">
        <f>IF(($E45      =0),0,(($Q45      /$E45      )*100))</f>
        <v>1.6658023448275863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300916000</v>
      </c>
      <c r="C46" s="108"/>
      <c r="D46" s="108"/>
      <c r="E46" s="108">
        <f>$B46      +$C46      +$D46</f>
        <v>300916000</v>
      </c>
      <c r="F46" s="109">
        <v>300916000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=0),0,((($J46      -$H46      )/$H46      )*100))</f>
        <v>0</v>
      </c>
      <c r="S46" s="55">
        <f>IF(($I46      =0),0,((($K46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=0),0,((($J47      -$H47      )/$H47      )*100))</f>
        <v>0</v>
      </c>
      <c r="S47" s="55">
        <f>IF(($I47      =0),0,((($K47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=0),0,((($J48      -$H48      )/$H48      )*100))</f>
        <v>0</v>
      </c>
      <c r="S48" s="55">
        <f>IF(($I48      =0),0,((($K48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=0),0,((($J49      -$H49      )/$H49      )*100))</f>
        <v>0</v>
      </c>
      <c r="S49" s="55">
        <f>IF(($I49      =0),0,((($K49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=0),0,((($J50      -$H50      )/$H50      )*100))</f>
        <v>0</v>
      </c>
      <c r="S50" s="55">
        <f>IF(($I50      =0),0,((($K50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=0),0,((($J51      -$H51      )/$H51      )*100))</f>
        <v>0</v>
      </c>
      <c r="S51" s="55">
        <f>IF(($I51      =0),0,((($K51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=0),0,((($J52      -$H52      )/$H52      )*100))</f>
        <v>0</v>
      </c>
      <c r="S52" s="55">
        <f>IF(($I52      =0),0,((($K52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553071000</v>
      </c>
      <c r="C53" s="108"/>
      <c r="D53" s="108"/>
      <c r="E53" s="108">
        <f>$B53      +$C53      +$D53</f>
        <v>553071000</v>
      </c>
      <c r="F53" s="109">
        <v>553071000</v>
      </c>
      <c r="G53" s="110">
        <v>391447000</v>
      </c>
      <c r="H53" s="109">
        <v>71523000</v>
      </c>
      <c r="I53" s="110">
        <v>42805209</v>
      </c>
      <c r="J53" s="109">
        <v>196404000</v>
      </c>
      <c r="K53" s="110">
        <v>139077480</v>
      </c>
      <c r="L53" s="109"/>
      <c r="M53" s="110"/>
      <c r="N53" s="109"/>
      <c r="O53" s="110"/>
      <c r="P53" s="109">
        <f>$H53      +$J53      +$L53      +$N53</f>
        <v>267927000</v>
      </c>
      <c r="Q53" s="110">
        <f>$I53      +$K53      +$M53      +$O53</f>
        <v>181882689</v>
      </c>
      <c r="R53" s="54">
        <f>IF(($H53      =0),0,((($J53      -$H53      )/$H53      )*100))</f>
        <v>174.60257539532736</v>
      </c>
      <c r="S53" s="55">
        <f>IF(($I53      =0),0,((($K53      -$I53      )/$I53      )*100))</f>
        <v>224.90784007152027</v>
      </c>
      <c r="T53" s="54">
        <f>IF(($E53      =0),0,(($P53      /$E53      )*100))</f>
        <v>48.443509061223608</v>
      </c>
      <c r="U53" s="56">
        <f>IF(($E53      =0),0,(($Q53      /$E53      )*100))</f>
        <v>32.885956595084537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45000000</v>
      </c>
      <c r="C54" s="108"/>
      <c r="D54" s="108"/>
      <c r="E54" s="108">
        <f>$B54      +$C54      +$D54</f>
        <v>45000000</v>
      </c>
      <c r="F54" s="109">
        <v>45000000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=0),0,((($J54      -$H54      )/$H54      )*100))</f>
        <v>0</v>
      </c>
      <c r="S54" s="55">
        <f>IF(($I54      =0),0,((($K54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1623987000</v>
      </c>
      <c r="C55" s="111">
        <f>SUM(C44:C54)</f>
        <v>0</v>
      </c>
      <c r="D55" s="111"/>
      <c r="E55" s="111">
        <f>$B55      +$C55      +$D55</f>
        <v>1623987000</v>
      </c>
      <c r="F55" s="112">
        <f>SUM(F44:F54)</f>
        <v>1623987000</v>
      </c>
      <c r="G55" s="113">
        <f>SUM(G44:G54)</f>
        <v>864235000</v>
      </c>
      <c r="H55" s="112">
        <f>SUM(H44:H54)</f>
        <v>149022000</v>
      </c>
      <c r="I55" s="113">
        <f>SUM(I44:I54)</f>
        <v>48207705</v>
      </c>
      <c r="J55" s="112">
        <f>SUM(J44:J54)</f>
        <v>275044000</v>
      </c>
      <c r="K55" s="113">
        <f>SUM(K44:K54)</f>
        <v>145752051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424066000</v>
      </c>
      <c r="Q55" s="113">
        <f>$I55      +$K55      +$M55      +$O55</f>
        <v>193959756</v>
      </c>
      <c r="R55" s="58">
        <f>IF(($H55      =0),0,((($J55      -$H55      )/$H55      )*100))</f>
        <v>84.566037229402369</v>
      </c>
      <c r="S55" s="59">
        <f>IF(($I55      =0),0,((($K55      -$I55      )/$I55      )*100))</f>
        <v>202.34181652082381</v>
      </c>
      <c r="T55" s="58">
        <f>IF((+$E45+$E47+$E49+$E50+$E53) =0,0,(P55   /(+$E45+$E47+$E49+$E50+$E53) )*100)</f>
        <v>33.180159787680026</v>
      </c>
      <c r="U55" s="60">
        <f>IF((+$E45+$E47+$E49+$E50+$E53) =0,0,(Q55   /(+$E45+$E47+$E49+$E50+$E53) )*100)</f>
        <v>15.175976608498276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=0),0,((($J63      -$H63      )/$H63      )*100))</f>
        <v>0</v>
      </c>
      <c r="S63" s="55">
        <f>IF(($I63      =0),0,((($K63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=0),0,((($J64      -$H64      )/$H64      )*100))</f>
        <v>0</v>
      </c>
      <c r="S64" s="55">
        <f>IF(($I64      =0),0,((($K64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=0),0,((($J65      -$H65      )/$H65      )*100))</f>
        <v>0</v>
      </c>
      <c r="S65" s="55">
        <f>IF(($I65      =0),0,((($K65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=0),0,((($J66      -$H66      )/$H66      )*100))</f>
        <v>0</v>
      </c>
      <c r="S66" s="55">
        <f>IF(($I66      =0),0,((($K66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696245000</v>
      </c>
      <c r="C67" s="108"/>
      <c r="D67" s="108"/>
      <c r="E67" s="108">
        <f>$B67      +$C67      +$D67</f>
        <v>696245000</v>
      </c>
      <c r="F67" s="109">
        <v>696245000</v>
      </c>
      <c r="G67" s="110">
        <v>460355000</v>
      </c>
      <c r="H67" s="109">
        <v>43001000</v>
      </c>
      <c r="I67" s="110">
        <v>13804605</v>
      </c>
      <c r="J67" s="109">
        <v>221682000</v>
      </c>
      <c r="K67" s="110">
        <v>107743480</v>
      </c>
      <c r="L67" s="109"/>
      <c r="M67" s="110"/>
      <c r="N67" s="109"/>
      <c r="O67" s="110"/>
      <c r="P67" s="109">
        <f>$H67      +$J67      +$L67      +$N67</f>
        <v>264683000</v>
      </c>
      <c r="Q67" s="110">
        <f>$I67      +$K67      +$M67      +$O67</f>
        <v>121548085</v>
      </c>
      <c r="R67" s="54">
        <f>IF(($H67      =0),0,((($J67      -$H67      )/$H67      )*100))</f>
        <v>415.52754587102623</v>
      </c>
      <c r="S67" s="55">
        <f>IF(($I67      =0),0,((($K67      -$I67      )/$I67      )*100))</f>
        <v>680.48940915006256</v>
      </c>
      <c r="T67" s="54">
        <f>IF(($E67      =0),0,(($P67      /$E67      )*100))</f>
        <v>38.015784673498551</v>
      </c>
      <c r="U67" s="56">
        <f>IF(($E67      =0),0,(($Q67      /$E67      )*100))</f>
        <v>17.457660019102473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696245000</v>
      </c>
      <c r="C68" s="111">
        <f>SUM(C63:C67)</f>
        <v>0</v>
      </c>
      <c r="D68" s="111"/>
      <c r="E68" s="111">
        <f>$B68      +$C68      +$D68</f>
        <v>696245000</v>
      </c>
      <c r="F68" s="112">
        <f>SUM(F63:F67)</f>
        <v>696245000</v>
      </c>
      <c r="G68" s="113">
        <f>SUM(G63:G67)</f>
        <v>460355000</v>
      </c>
      <c r="H68" s="112">
        <f>SUM(H63:H67)</f>
        <v>43001000</v>
      </c>
      <c r="I68" s="113">
        <f>SUM(I63:I67)</f>
        <v>13804605</v>
      </c>
      <c r="J68" s="112">
        <f>SUM(J63:J67)</f>
        <v>221682000</v>
      </c>
      <c r="K68" s="113">
        <f>SUM(K63:K67)</f>
        <v>107743480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264683000</v>
      </c>
      <c r="Q68" s="113">
        <f>$I68      +$K68      +$M68      +$O68</f>
        <v>121548085</v>
      </c>
      <c r="R68" s="58">
        <f>IF(($H68      =0),0,((($J68      -$H68      )/$H68      )*100))</f>
        <v>415.52754587102623</v>
      </c>
      <c r="S68" s="59">
        <f>IF(($I68      =0),0,((($K68      -$I68      )/$I68      )*100))</f>
        <v>680.48940915006256</v>
      </c>
      <c r="T68" s="58">
        <f>IF((+$E63+$E65+$E66++$E67) =0,0,(P68   /(+$E63+$E65+$E66+$E67) )*100)</f>
        <v>38.015784673498551</v>
      </c>
      <c r="U68" s="60">
        <f>IF((+$E63+$E65+$E67) =0,0,(Q68  /(+$E63+$E65+$E67) )*100)</f>
        <v>17.457660019102473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4487417000</v>
      </c>
      <c r="C69" s="120">
        <f>SUM(C9:C16,C19:C25,C28:C31,C34,C37:C41,C44:C54,C57:C60,C63:C67)</f>
        <v>88000000</v>
      </c>
      <c r="D69" s="120"/>
      <c r="E69" s="120">
        <f>$B69      +$C69      +$D69</f>
        <v>4575417000</v>
      </c>
      <c r="F69" s="121">
        <f>SUM(F9:F16,F19:F25,F28:F31,F34,F37:F41,F44:F54,F57:F60,F63:F67)</f>
        <v>4431345000</v>
      </c>
      <c r="G69" s="122">
        <f>SUM(G9:G16,G19:G25,G28:G31,G34,G37:G41,G44:G54,G57:G60,G63:G67)</f>
        <v>2230372000</v>
      </c>
      <c r="H69" s="121">
        <f>SUM(H9:H16,H19:H25,H28:H31,H34,H37:H41,H44:H54,H57:H60,H63:H67)</f>
        <v>363160000</v>
      </c>
      <c r="I69" s="122">
        <f>SUM(I9:I16,I19:I25,I28:I31,I34,I37:I41,I44:I54,I57:I60,I63:I67)</f>
        <v>190611981</v>
      </c>
      <c r="J69" s="121">
        <f>SUM(J9:J16,J19:J25,J28:J31,J34,J37:J41,J44:J54,J57:J60,J63:J67)</f>
        <v>779203000</v>
      </c>
      <c r="K69" s="122">
        <f>SUM(K9:K16,K19:K25,K28:K31,K34,K37:K41,K44:K54,K57:K60,K63:K67)</f>
        <v>534734818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1142363000</v>
      </c>
      <c r="Q69" s="122">
        <f>$I69      +$K69      +$M69      +$O69</f>
        <v>725346799</v>
      </c>
      <c r="R69" s="67">
        <f>IF(($H69      =0),0,((($J69      -$H69      )/$H69      )*100))</f>
        <v>114.56190109042845</v>
      </c>
      <c r="S69" s="68">
        <f>IF(($I69      =0),0,((($K69      -$I69      )/$I69      )*100))</f>
        <v>180.53578541844124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32.055181369903913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20.353533157170041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3575350000</v>
      </c>
      <c r="C71" s="108"/>
      <c r="D71" s="108"/>
      <c r="E71" s="108">
        <f>$B71      +$C71      +$D71</f>
        <v>3575350000</v>
      </c>
      <c r="F71" s="109">
        <v>3575350000</v>
      </c>
      <c r="G71" s="110">
        <v>2909547000</v>
      </c>
      <c r="H71" s="109">
        <v>1054847000</v>
      </c>
      <c r="I71" s="110">
        <v>849190105</v>
      </c>
      <c r="J71" s="109">
        <v>1055185000</v>
      </c>
      <c r="K71" s="110">
        <v>1021559851</v>
      </c>
      <c r="L71" s="109"/>
      <c r="M71" s="110"/>
      <c r="N71" s="109"/>
      <c r="O71" s="110"/>
      <c r="P71" s="109">
        <f>$H71      +$J71      +$L71      +$N71</f>
        <v>2110032000</v>
      </c>
      <c r="Q71" s="110">
        <f>$I71      +$K71      +$M71      +$O71</f>
        <v>1870749956</v>
      </c>
      <c r="R71" s="54">
        <f>IF(($H71      =0),0,((($J71      -$H71      )/$H71      )*100))</f>
        <v>3.2042561622680821E-2</v>
      </c>
      <c r="S71" s="55">
        <f>IF(($I71      =0),0,((($K71      -$I71      )/$I71      )*100))</f>
        <v>20.298134067400607</v>
      </c>
      <c r="T71" s="54">
        <f>IF(($E71      =0),0,(($P71      /$E71      )*100))</f>
        <v>59.016096326233793</v>
      </c>
      <c r="U71" s="56">
        <f>IF(($E71      =0),0,(($Q71      /$E71      )*100))</f>
        <v>52.323547512830913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128469000</v>
      </c>
      <c r="C72" s="108"/>
      <c r="D72" s="108"/>
      <c r="E72" s="108">
        <f>$B72      +$C72      +$D72</f>
        <v>128469000</v>
      </c>
      <c r="F72" s="109">
        <v>128469000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3703819000</v>
      </c>
      <c r="C73" s="117">
        <f>SUM(C71:C72)</f>
        <v>0</v>
      </c>
      <c r="D73" s="117"/>
      <c r="E73" s="117">
        <f>$B73      +$C73      +$D73</f>
        <v>3703819000</v>
      </c>
      <c r="F73" s="118">
        <f>SUM(F71:F72)</f>
        <v>3703819000</v>
      </c>
      <c r="G73" s="119">
        <f>SUM(G71:G72)</f>
        <v>2909547000</v>
      </c>
      <c r="H73" s="118">
        <f>SUM(H71:H72)</f>
        <v>1054847000</v>
      </c>
      <c r="I73" s="119">
        <f>SUM(I71:I72)</f>
        <v>849190105</v>
      </c>
      <c r="J73" s="118">
        <f>SUM(J71:J72)</f>
        <v>1055185000</v>
      </c>
      <c r="K73" s="119">
        <f>SUM(K71:K72)</f>
        <v>1021559851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2110032000</v>
      </c>
      <c r="Q73" s="119">
        <f>$I73      +$K73      +$M73      +$O73</f>
        <v>1870749956</v>
      </c>
      <c r="R73" s="63">
        <f>IF(($H73      =0),0,((($J73      -$H73      )/$H73      )*100))</f>
        <v>3.2042561622680821E-2</v>
      </c>
      <c r="S73" s="64">
        <f>IF(($I73      =0),0,((($K73      -$I73      )/$I73      )*100))</f>
        <v>20.298134067400607</v>
      </c>
      <c r="T73" s="63">
        <f>IF(($E71      =0),0,(($P71      /$E71      )*100))</f>
        <v>59.016096326233793</v>
      </c>
      <c r="U73" s="65">
        <f>IF($E71   =0,0,($Q71   /$E71 )*100)</f>
        <v>52.323547512830913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3703819000</v>
      </c>
      <c r="C74" s="120">
        <f>SUM(C71:C72)</f>
        <v>0</v>
      </c>
      <c r="D74" s="120"/>
      <c r="E74" s="120">
        <f>$B74      +$C74      +$D74</f>
        <v>3703819000</v>
      </c>
      <c r="F74" s="121">
        <f>SUM(F71:F72)</f>
        <v>3703819000</v>
      </c>
      <c r="G74" s="122">
        <f>SUM(G71:G72)</f>
        <v>2909547000</v>
      </c>
      <c r="H74" s="121">
        <f>SUM(H71:H72)</f>
        <v>1054847000</v>
      </c>
      <c r="I74" s="122">
        <f>SUM(I71:I72)</f>
        <v>849190105</v>
      </c>
      <c r="J74" s="121">
        <f>SUM(J71:J72)</f>
        <v>1055185000</v>
      </c>
      <c r="K74" s="122">
        <f>SUM(K71:K72)</f>
        <v>1021559851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2110032000</v>
      </c>
      <c r="Q74" s="122">
        <f>$I74      +$K74      +$M74      +$O74</f>
        <v>1870749956</v>
      </c>
      <c r="R74" s="67">
        <f>IF(($H74      =0),0,((($J74      -$H74      )/$H74      )*100))</f>
        <v>3.2042561622680821E-2</v>
      </c>
      <c r="S74" s="68">
        <f>IF(($I74      =0),0,((($K74      -$I74      )/$I74      )*100))</f>
        <v>20.298134067400607</v>
      </c>
      <c r="T74" s="67">
        <f>IF(($E71      =0),0,(($P71      /$E71      )*100))</f>
        <v>59.016096326233793</v>
      </c>
      <c r="U74" s="71">
        <f>IF($E71   =0,0,($Q71   /$E71 )*100)</f>
        <v>52.323547512830913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8191236000</v>
      </c>
      <c r="C75" s="120">
        <f>SUM(C9:C16,C19:C25,C28:C31,C34,C37:C41,C44:C54,C57:C60,C63:C67,C71:C72)</f>
        <v>88000000</v>
      </c>
      <c r="D75" s="120"/>
      <c r="E75" s="120">
        <f>$B75      +$C75      +$D75</f>
        <v>8279236000</v>
      </c>
      <c r="F75" s="121">
        <f>SUM(F9:F16,F19:F25,F28:F31,F34,F37:F41,F44:F54,F57:F60,F63:F67,F71:F72)</f>
        <v>8135164000</v>
      </c>
      <c r="G75" s="122">
        <f>SUM(G9:G16,G19:G25,G28:G31,G34,G37:G41,G44:G54,G57:G60,G63:G67,G71:G72)</f>
        <v>5139919000</v>
      </c>
      <c r="H75" s="121">
        <f>SUM(H9:H16,H19:H25,H28:H31,H34,H37:H41,H44:H54,H57:H60,H63:H67,H71:H72)</f>
        <v>1418007000</v>
      </c>
      <c r="I75" s="122">
        <f>SUM(I9:I16,I19:I25,I28:I31,I34,I37:I41,I44:I54,I57:I60,I63:I67,I71:I72)</f>
        <v>1039802086</v>
      </c>
      <c r="J75" s="121">
        <f>SUM(J9:J16,J19:J25,J28:J31,J34,J37:J41,J44:J54,J57:J60,J63:J67,J71:J72)</f>
        <v>1834388000</v>
      </c>
      <c r="K75" s="122">
        <f>SUM(K9:K16,K19:K25,K28:K31,K34,K37:K41,K44:K54,K57:K60,K63:K67,K71:K72)</f>
        <v>1556294669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3252395000</v>
      </c>
      <c r="Q75" s="122">
        <f>$I75      +$K75      +$M75      +$O75</f>
        <v>2596096755</v>
      </c>
      <c r="R75" s="67">
        <f>IF(($H75      =0),0,((($J75      -$H75      )/$H75      )*100))</f>
        <v>29.363818373252037</v>
      </c>
      <c r="S75" s="68">
        <f>IF(($I75      =0),0,((($K75      -$I75      )/$I75      )*100))</f>
        <v>49.672201080773746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45.557563437015567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36.364538318544568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=0),0,((($J88      -$H88      )/$H88      )*100))</f>
        <v>0</v>
      </c>
      <c r="S88" s="98">
        <f>IF(($I88      =0),0,((($K88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=0),0,((($J89      -$H89      )/$H89      )*100))</f>
        <v>0</v>
      </c>
      <c r="S89" s="98">
        <f>IF(($I89      =0),0,((($K89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=0),0,((($J90      -$H90      )/$H90      )*100))</f>
        <v>0</v>
      </c>
      <c r="S90" s="98">
        <f>IF(($I90      =0),0,((($K90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=0),0,((($J91      -$H91      )/$H91      )*100))</f>
        <v>0</v>
      </c>
      <c r="S91" s="98">
        <f>IF(($I91      =0),0,((($K91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=0),0,((($J92      -$H92      )/$H92      )*100))</f>
        <v>0</v>
      </c>
      <c r="S92" s="98">
        <f>IF(($I92      =0),0,((($K92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=0),0,((($J93      -$H93      )/$H93      )*100))</f>
        <v>0</v>
      </c>
      <c r="S93" s="98">
        <f>IF(($I93      =0),0,((($K93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=0),0,((($J94      -$H94      )/$H94      )*100))</f>
        <v>0</v>
      </c>
      <c r="S94" s="98">
        <f>IF(($I94      =0),0,((($K94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=0),0,((($J95      -$H95      )/$H95      )*100))</f>
        <v>0</v>
      </c>
      <c r="S95" s="98">
        <f>IF(($I95      =0),0,((($K95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=0),0,((($J96      -$H96      )/$H96      )*100))</f>
        <v>0</v>
      </c>
      <c r="S96" s="104">
        <f>IF(($I96      =0),0,((($K96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XOOaU7fTzXZELyC9IjJdS9uqVYtjK21hwQdiafKdFYLovQODs8n/MiyRu6TFnW8L+w0p++KNNIuTZW5dY9XeMA==" saltValue="fnbF4CSErELwISdVo4s54w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403C-0D2B-44D9-93B0-644D3F64472A}">
  <sheetPr>
    <pageSetUpPr fitToPage="1"/>
  </sheetPr>
  <dimension ref="A1:W126"/>
  <sheetViews>
    <sheetView showGridLines="0" workbookViewId="0">
      <selection activeCell="E9" sqref="E9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58000000</v>
      </c>
      <c r="C10" s="108"/>
      <c r="D10" s="108"/>
      <c r="E10" s="108">
        <f>$B10      +$C10      +$D10</f>
        <v>58000000</v>
      </c>
      <c r="F10" s="109">
        <v>58000000</v>
      </c>
      <c r="G10" s="110">
        <v>58000000</v>
      </c>
      <c r="H10" s="109">
        <v>17044000</v>
      </c>
      <c r="I10" s="110">
        <v>9571692</v>
      </c>
      <c r="J10" s="109">
        <v>14707000</v>
      </c>
      <c r="K10" s="110">
        <v>8758690</v>
      </c>
      <c r="L10" s="109"/>
      <c r="M10" s="110"/>
      <c r="N10" s="109"/>
      <c r="O10" s="110"/>
      <c r="P10" s="109">
        <f>$H10      +$J10      +$L10      +$N10</f>
        <v>31751000</v>
      </c>
      <c r="Q10" s="110">
        <f>$I10      +$K10      +$M10      +$O10</f>
        <v>18330382</v>
      </c>
      <c r="R10" s="54">
        <f>IF(($H10      =0),0,((($J10      -$H10      )/$H10      )*100))</f>
        <v>-13.71157005397794</v>
      </c>
      <c r="S10" s="55">
        <f>IF(($I10      =0),0,((($K10      -$I10      )/$I10      )*100))</f>
        <v>-8.4938169761417317</v>
      </c>
      <c r="T10" s="54">
        <f>IF(($E10      =0),0,(($P10      /$E10      )*100))</f>
        <v>54.743103448275868</v>
      </c>
      <c r="U10" s="56">
        <f>IF(($E10      =0),0,(($Q10      /$E10      )*100))</f>
        <v>31.604106896551727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>$B11      +$C11      +$D11</f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>$H11      +$J11      +$L11      +$N11</f>
        <v>0</v>
      </c>
      <c r="Q11" s="110">
        <f>$I11      +$K11      +$M11      +$O11</f>
        <v>0</v>
      </c>
      <c r="R11" s="54">
        <f>IF(($H11      =0),0,((($J11      -$H11      )/$H11      )*100))</f>
        <v>0</v>
      </c>
      <c r="S11" s="55">
        <f>IF(($I11      =0),0,((($K11      -$I11      )/$I11      )*100))</f>
        <v>0</v>
      </c>
      <c r="T11" s="54">
        <f>IF(($E11      =0),0,(($P11      /$E11      )*100))</f>
        <v>0</v>
      </c>
      <c r="U11" s="56">
        <f>IF(($E11      =0),0,(($Q11      /$E11      )*100))</f>
        <v>0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=0),0,((($J12      -$H12      )/$H12      )*100))</f>
        <v>0</v>
      </c>
      <c r="S12" s="55">
        <f>IF(($I12      =0),0,((($K12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48396000</v>
      </c>
      <c r="C13" s="108"/>
      <c r="D13" s="108"/>
      <c r="E13" s="108">
        <f>$B13      +$C13      +$D13</f>
        <v>48396000</v>
      </c>
      <c r="F13" s="109" t="s">
        <v>1</v>
      </c>
      <c r="G13" s="110" t="s">
        <v>1</v>
      </c>
      <c r="H13" s="109"/>
      <c r="I13" s="110">
        <v>1288029</v>
      </c>
      <c r="J13" s="109"/>
      <c r="K13" s="110">
        <v>9463718</v>
      </c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10751747</v>
      </c>
      <c r="R13" s="54">
        <f>IF(($H13      =0),0,((($J13      -$H13      )/$H13      )*100))</f>
        <v>0</v>
      </c>
      <c r="S13" s="55">
        <f>IF(($I13      =0),0,((($K13      -$I13      )/$I13      )*100))</f>
        <v>634.74417113279276</v>
      </c>
      <c r="T13" s="54">
        <f>IF(($E13      =0),0,(($P13      /$E13      )*100))</f>
        <v>0</v>
      </c>
      <c r="U13" s="56">
        <f>IF(($E13      =0),0,(($Q13      /$E13      )*100))</f>
        <v>22.216189354492109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300000</v>
      </c>
      <c r="C14" s="108"/>
      <c r="D14" s="108"/>
      <c r="E14" s="108">
        <f>$B14      +$C14      +$D14</f>
        <v>300000</v>
      </c>
      <c r="F14" s="109">
        <v>300000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>$H14      +$J14      +$L14      +$N14</f>
        <v>0</v>
      </c>
      <c r="Q14" s="110">
        <f>$I14      +$K14      +$M14      +$O14</f>
        <v>0</v>
      </c>
      <c r="R14" s="54">
        <f>IF(($H14      =0),0,((($J14      -$H14      )/$H14      )*100))</f>
        <v>0</v>
      </c>
      <c r="S14" s="55">
        <f>IF(($I14      =0),0,((($K14      -$I14      )/$I14      )*100))</f>
        <v>0</v>
      </c>
      <c r="T14" s="54">
        <f>IF(($E14      =0),0,(($P14      /$E14      )*100))</f>
        <v>0</v>
      </c>
      <c r="U14" s="56">
        <f>IF(($E14      =0),0,(($Q14      /$E14      )*100))</f>
        <v>0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4440000</v>
      </c>
      <c r="C15" s="108"/>
      <c r="D15" s="108"/>
      <c r="E15" s="108">
        <f>$B15      +$C15      +$D15</f>
        <v>4440000</v>
      </c>
      <c r="F15" s="109">
        <v>4440000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=0),0,((($J15      -$H15      )/$H15      )*100))</f>
        <v>0</v>
      </c>
      <c r="S15" s="55">
        <f>IF(($I15      =0),0,((($K15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>$B16      +$C16      +$D16</f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=0),0,((($J16      -$H16      )/$H16      )*100))</f>
        <v>0</v>
      </c>
      <c r="S16" s="55">
        <f>IF(($I16      =0),0,((($K16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111136000</v>
      </c>
      <c r="C17" s="111">
        <f>SUM(C9:C16)</f>
        <v>0</v>
      </c>
      <c r="D17" s="111"/>
      <c r="E17" s="111">
        <f>$B17      +$C17      +$D17</f>
        <v>111136000</v>
      </c>
      <c r="F17" s="112">
        <f>SUM(F9:F16)</f>
        <v>62740000</v>
      </c>
      <c r="G17" s="113">
        <f>SUM(G9:G16)</f>
        <v>58000000</v>
      </c>
      <c r="H17" s="112">
        <f>SUM(H9:H16)</f>
        <v>17044000</v>
      </c>
      <c r="I17" s="113">
        <f>SUM(I9:I16)</f>
        <v>10859721</v>
      </c>
      <c r="J17" s="112">
        <f>SUM(J9:J16)</f>
        <v>14707000</v>
      </c>
      <c r="K17" s="113">
        <f>SUM(K9:K16)</f>
        <v>18222408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31751000</v>
      </c>
      <c r="Q17" s="113">
        <f>$I17      +$K17      +$M17      +$O17</f>
        <v>29082129</v>
      </c>
      <c r="R17" s="58">
        <f>IF(($H17      =0),0,((($J17      -$H17      )/$H17      )*100))</f>
        <v>-13.71157005397794</v>
      </c>
      <c r="S17" s="59">
        <f>IF(($I17      =0),0,((($K17      -$I17      )/$I17      )*100))</f>
        <v>67.798122990452512</v>
      </c>
      <c r="T17" s="58">
        <f>IF((SUM($E9:$E14))=0,0,(P17/(SUM($E9:$E14))*100))</f>
        <v>29.758378945789911</v>
      </c>
      <c r="U17" s="60">
        <f>IF((SUM($E9:$E14))=0,0,(Q17/(SUM($E9:$E14))*100))</f>
        <v>27.257000262427834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>$H19      +$J19      +$L19      +$N19</f>
        <v>0</v>
      </c>
      <c r="Q19" s="110">
        <f>$I19      +$K19      +$M19      +$O19</f>
        <v>0</v>
      </c>
      <c r="R19" s="54">
        <f>IF(($H19      =0),0,((($J19      -$H19      )/$H19      )*100))</f>
        <v>0</v>
      </c>
      <c r="S19" s="55">
        <f>IF(($I19      =0),0,((($K19      -$I19      )/$I19      )*100))</f>
        <v>0</v>
      </c>
      <c r="T19" s="54">
        <f>IF(($E19      =0),0,(($P19      /$E19      )*100))</f>
        <v>0</v>
      </c>
      <c r="U19" s="56">
        <f>IF(($E19      =0),0,(($Q19      /$E19      )*100))</f>
        <v>0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=0),0,((($J20      -$H20      )/$H20      )*100))</f>
        <v>0</v>
      </c>
      <c r="S20" s="55">
        <f>IF(($I20      =0),0,((($K20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=0),0,((($J21      -$H21      )/$H21      )*100))</f>
        <v>0</v>
      </c>
      <c r="S21" s="55">
        <f>IF(($I21      =0),0,((($K21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=0),0,((($J22      -$H22      )/$H22      )*100))</f>
        <v>0</v>
      </c>
      <c r="S22" s="55">
        <f>IF(($I22      =0),0,((($K22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=0),0,((($J23      -$H23      )/$H23      )*100))</f>
        <v>0</v>
      </c>
      <c r="S23" s="55">
        <f>IF(($I23      =0),0,((($K23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=0),0,((($J24      -$H24      )/$H24      )*100))</f>
        <v>0</v>
      </c>
      <c r="S24" s="55">
        <f>IF(($I24      =0),0,((($K24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=0),0,((($J25      -$H25      )/$H25      )*100))</f>
        <v>0</v>
      </c>
      <c r="S25" s="55">
        <f>IF(($I25      =0),0,((($K25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>$B26      +$C26      +$D26</f>
        <v>0</v>
      </c>
      <c r="F26" s="112">
        <f>SUM(F19:F25)</f>
        <v>0</v>
      </c>
      <c r="G26" s="113">
        <f>SUM(G19:G25)</f>
        <v>0</v>
      </c>
      <c r="H26" s="112">
        <f>SUM(H19:H25)</f>
        <v>0</v>
      </c>
      <c r="I26" s="113">
        <f>SUM(I19:I25)</f>
        <v>0</v>
      </c>
      <c r="J26" s="112">
        <f>SUM(J19:J25)</f>
        <v>0</v>
      </c>
      <c r="K26" s="113">
        <f>SUM(K19:K25)</f>
        <v>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0</v>
      </c>
      <c r="Q26" s="113">
        <f>$I26      +$K26      +$M26      +$O26</f>
        <v>0</v>
      </c>
      <c r="R26" s="58">
        <f>IF(($H26      =0),0,((($J26      -$H26      )/$H26      )*100))</f>
        <v>0</v>
      </c>
      <c r="S26" s="59">
        <f>IF(($I26      =0),0,((($K26      -$I26      )/$I26      )*100))</f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235430000</v>
      </c>
      <c r="C30" s="108"/>
      <c r="D30" s="108"/>
      <c r="E30" s="108">
        <f>$B30      +$C30      +$D30</f>
        <v>235430000</v>
      </c>
      <c r="F30" s="109">
        <v>235430000</v>
      </c>
      <c r="G30" s="110">
        <v>140000000</v>
      </c>
      <c r="H30" s="109">
        <v>9399000</v>
      </c>
      <c r="I30" s="110">
        <v>10866785</v>
      </c>
      <c r="J30" s="109">
        <v>14222000</v>
      </c>
      <c r="K30" s="110">
        <v>16490727</v>
      </c>
      <c r="L30" s="109"/>
      <c r="M30" s="110"/>
      <c r="N30" s="109"/>
      <c r="O30" s="110"/>
      <c r="P30" s="109">
        <f>$H30      +$J30      +$L30      +$N30</f>
        <v>23621000</v>
      </c>
      <c r="Q30" s="110">
        <f>$I30      +$K30      +$M30      +$O30</f>
        <v>27357512</v>
      </c>
      <c r="R30" s="54">
        <f>IF(($H30      =0),0,((($J30      -$H30      )/$H30      )*100))</f>
        <v>51.313969571230977</v>
      </c>
      <c r="S30" s="55">
        <f>IF(($I30      =0),0,((($K30      -$I30      )/$I30      )*100))</f>
        <v>51.75350391123041</v>
      </c>
      <c r="T30" s="54">
        <f>IF(($E30      =0),0,(($P30      /$E30      )*100))</f>
        <v>10.033130866924351</v>
      </c>
      <c r="U30" s="56">
        <f>IF(($E30      =0),0,(($Q30      /$E30      )*100))</f>
        <v>11.62023191606847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10579000</v>
      </c>
      <c r="C31" s="108"/>
      <c r="D31" s="108"/>
      <c r="E31" s="108">
        <f>$B31      +$C31      +$D31</f>
        <v>10579000</v>
      </c>
      <c r="F31" s="109">
        <v>10579000</v>
      </c>
      <c r="G31" s="110">
        <v>7406000</v>
      </c>
      <c r="H31" s="109">
        <v>3183000</v>
      </c>
      <c r="I31" s="110">
        <v>-1284573</v>
      </c>
      <c r="J31" s="109">
        <v>3461000</v>
      </c>
      <c r="K31" s="110">
        <v>5105663</v>
      </c>
      <c r="L31" s="109"/>
      <c r="M31" s="110"/>
      <c r="N31" s="109"/>
      <c r="O31" s="110"/>
      <c r="P31" s="109">
        <f>$H31      +$J31      +$L31      +$N31</f>
        <v>6644000</v>
      </c>
      <c r="Q31" s="110">
        <f>$I31      +$K31      +$M31      +$O31</f>
        <v>3821090</v>
      </c>
      <c r="R31" s="54">
        <f>IF(($H31      =0),0,((($J31      -$H31      )/$H31      )*100))</f>
        <v>8.733898837574614</v>
      </c>
      <c r="S31" s="55">
        <f>IF(($I31      =0),0,((($K31      -$I31      )/$I31      )*100))</f>
        <v>-497.45993415710899</v>
      </c>
      <c r="T31" s="54">
        <f>IF(($E31      =0),0,(($P31      /$E31      )*100))</f>
        <v>62.803667643444562</v>
      </c>
      <c r="U31" s="56">
        <f>IF(($E31      =0),0,(($Q31      /$E31      )*100))</f>
        <v>36.119576519519804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246009000</v>
      </c>
      <c r="C32" s="111">
        <f>SUM(C28:C31)</f>
        <v>0</v>
      </c>
      <c r="D32" s="111"/>
      <c r="E32" s="111">
        <f>$B32      +$C32      +$D32</f>
        <v>246009000</v>
      </c>
      <c r="F32" s="112">
        <f>SUM(F28:F31)</f>
        <v>246009000</v>
      </c>
      <c r="G32" s="113">
        <f>SUM(G28:G31)</f>
        <v>147406000</v>
      </c>
      <c r="H32" s="112">
        <f>SUM(H28:H31)</f>
        <v>12582000</v>
      </c>
      <c r="I32" s="113">
        <f>SUM(I28:I31)</f>
        <v>9582212</v>
      </c>
      <c r="J32" s="112">
        <f>SUM(J28:J31)</f>
        <v>17683000</v>
      </c>
      <c r="K32" s="113">
        <f>SUM(K28:K31)</f>
        <v>21596390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30265000</v>
      </c>
      <c r="Q32" s="113">
        <f>$I32      +$K32      +$M32      +$O32</f>
        <v>31178602</v>
      </c>
      <c r="R32" s="58">
        <f>IF(($H32      =0),0,((($J32      -$H32      )/$H32      )*100))</f>
        <v>40.542044190112861</v>
      </c>
      <c r="S32" s="59">
        <f>IF(($I32      =0),0,((($K32      -$I32      )/$I32      )*100))</f>
        <v>125.3800062031606</v>
      </c>
      <c r="T32" s="58">
        <f>IF($E32   =0,0,($P32   /$E32   )*100)</f>
        <v>12.302395440817206</v>
      </c>
      <c r="U32" s="60">
        <f>IF($E32   =0,0,($Q32   /$E32   )*100)</f>
        <v>12.673764780963298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32605000</v>
      </c>
      <c r="C34" s="108"/>
      <c r="D34" s="108"/>
      <c r="E34" s="108">
        <f>$B34      +$C34      +$D34</f>
        <v>32605000</v>
      </c>
      <c r="F34" s="109">
        <v>32605000</v>
      </c>
      <c r="G34" s="110">
        <v>20799000</v>
      </c>
      <c r="H34" s="109">
        <v>5471000</v>
      </c>
      <c r="I34" s="110">
        <v>4214575</v>
      </c>
      <c r="J34" s="109">
        <v>8840000</v>
      </c>
      <c r="K34" s="110">
        <v>6697899</v>
      </c>
      <c r="L34" s="109"/>
      <c r="M34" s="110"/>
      <c r="N34" s="109"/>
      <c r="O34" s="110"/>
      <c r="P34" s="109">
        <f>$H34      +$J34      +$L34      +$N34</f>
        <v>14311000</v>
      </c>
      <c r="Q34" s="110">
        <f>$I34      +$K34      +$M34      +$O34</f>
        <v>10912474</v>
      </c>
      <c r="R34" s="54">
        <f>IF(($H34      =0),0,((($J34      -$H34      )/$H34      )*100))</f>
        <v>61.579235971486014</v>
      </c>
      <c r="S34" s="55">
        <f>IF(($I34      =0),0,((($K34      -$I34      )/$I34      )*100))</f>
        <v>58.922287537889353</v>
      </c>
      <c r="T34" s="54">
        <f>IF(($E34      =0),0,(($P34      /$E34      )*100))</f>
        <v>43.892041097991111</v>
      </c>
      <c r="U34" s="56">
        <f>IF(($E34      =0),0,(($Q34      /$E34      )*100))</f>
        <v>33.468713387517255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32605000</v>
      </c>
      <c r="C35" s="111">
        <f>C34</f>
        <v>0</v>
      </c>
      <c r="D35" s="111"/>
      <c r="E35" s="111">
        <f>$B35      +$C35      +$D35</f>
        <v>32605000</v>
      </c>
      <c r="F35" s="112">
        <f>F34</f>
        <v>32605000</v>
      </c>
      <c r="G35" s="113">
        <f>G34</f>
        <v>20799000</v>
      </c>
      <c r="H35" s="112">
        <f>H34</f>
        <v>5471000</v>
      </c>
      <c r="I35" s="113">
        <f>I34</f>
        <v>4214575</v>
      </c>
      <c r="J35" s="112">
        <f>J34</f>
        <v>8840000</v>
      </c>
      <c r="K35" s="113">
        <f>K34</f>
        <v>6697899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14311000</v>
      </c>
      <c r="Q35" s="113">
        <f>$I35      +$K35      +$M35      +$O35</f>
        <v>10912474</v>
      </c>
      <c r="R35" s="58">
        <f>IF(($H35      =0),0,((($J35      -$H35      )/$H35      )*100))</f>
        <v>61.579235971486014</v>
      </c>
      <c r="S35" s="59">
        <f>IF(($I35      =0),0,((($K35      -$I35      )/$I35      )*100))</f>
        <v>58.922287537889353</v>
      </c>
      <c r="T35" s="58">
        <f>IF($E35   =0,0,($P35   /$E35   )*100)</f>
        <v>43.892041097991111</v>
      </c>
      <c r="U35" s="60">
        <f>IF($E35   =0,0,($Q35   /$E35   )*100)</f>
        <v>33.468713387517255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94514000</v>
      </c>
      <c r="C37" s="108"/>
      <c r="D37" s="108"/>
      <c r="E37" s="108">
        <f>$B37      +$C37      +$D37</f>
        <v>94514000</v>
      </c>
      <c r="F37" s="109">
        <v>94514000</v>
      </c>
      <c r="G37" s="110">
        <v>57534000</v>
      </c>
      <c r="H37" s="109">
        <v>27140000</v>
      </c>
      <c r="I37" s="110">
        <v>-14894031</v>
      </c>
      <c r="J37" s="109">
        <v>14154000</v>
      </c>
      <c r="K37" s="110">
        <v>36500651</v>
      </c>
      <c r="L37" s="109"/>
      <c r="M37" s="110"/>
      <c r="N37" s="109"/>
      <c r="O37" s="110"/>
      <c r="P37" s="109">
        <f>$H37      +$J37      +$L37      +$N37</f>
        <v>41294000</v>
      </c>
      <c r="Q37" s="110">
        <f>$I37      +$K37      +$M37      +$O37</f>
        <v>21606620</v>
      </c>
      <c r="R37" s="54">
        <f>IF(($H37      =0),0,((($J37      -$H37      )/$H37      )*100))</f>
        <v>-47.848194546794396</v>
      </c>
      <c r="S37" s="55">
        <f>IF(($I37      =0),0,((($K37      -$I37      )/$I37      )*100))</f>
        <v>-345.06898770386607</v>
      </c>
      <c r="T37" s="54">
        <f>IF(($E37      =0),0,(($P37      /$E37      )*100))</f>
        <v>43.690881774128698</v>
      </c>
      <c r="U37" s="56">
        <f>IF(($E37      =0),0,(($Q37      /$E37      )*100))</f>
        <v>22.86076136868612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57033000</v>
      </c>
      <c r="C38" s="108"/>
      <c r="D38" s="108"/>
      <c r="E38" s="108">
        <f>$B38      +$C38      +$D38</f>
        <v>57033000</v>
      </c>
      <c r="F38" s="109">
        <v>51855000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=0),0,((($J38      -$H38      )/$H38      )*100))</f>
        <v>0</v>
      </c>
      <c r="S38" s="55">
        <f>IF(($I38      =0),0,((($K38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=0),0,((($J39      -$H39      )/$H39      )*100))</f>
        <v>0</v>
      </c>
      <c r="S39" s="55">
        <f>IF(($I39      =0),0,((($K39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18000000</v>
      </c>
      <c r="C40" s="108"/>
      <c r="D40" s="108"/>
      <c r="E40" s="108">
        <f>$B40      +$C40      +$D40</f>
        <v>18000000</v>
      </c>
      <c r="F40" s="109">
        <v>18000000</v>
      </c>
      <c r="G40" s="110">
        <v>10400000</v>
      </c>
      <c r="H40" s="109">
        <v>42000</v>
      </c>
      <c r="I40" s="110">
        <v>2912896</v>
      </c>
      <c r="J40" s="109">
        <v>2318000</v>
      </c>
      <c r="K40" s="110">
        <v>1979268</v>
      </c>
      <c r="L40" s="109"/>
      <c r="M40" s="110"/>
      <c r="N40" s="109"/>
      <c r="O40" s="110"/>
      <c r="P40" s="109">
        <f>$H40      +$J40      +$L40      +$N40</f>
        <v>2360000</v>
      </c>
      <c r="Q40" s="110">
        <f>$I40      +$K40      +$M40      +$O40</f>
        <v>4892164</v>
      </c>
      <c r="R40" s="54">
        <f>IF(($H40      =0),0,((($J40      -$H40      )/$H40      )*100))</f>
        <v>5419.0476190476193</v>
      </c>
      <c r="S40" s="55">
        <f>IF(($I40      =0),0,((($K40      -$I40      )/$I40      )*100))</f>
        <v>-32.051539086874371</v>
      </c>
      <c r="T40" s="54">
        <f>IF(($E40      =0),0,(($P40      /$E40      )*100))</f>
        <v>13.111111111111112</v>
      </c>
      <c r="U40" s="56">
        <f>IF(($E40      =0),0,(($Q40      /$E40      )*100))</f>
        <v>27.178688888888892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=0),0,((($J41      -$H41      )/$H41      )*100))</f>
        <v>0</v>
      </c>
      <c r="S41" s="55">
        <f>IF(($I41      =0),0,((($K41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169547000</v>
      </c>
      <c r="C42" s="111">
        <f>SUM(C37:C41)</f>
        <v>0</v>
      </c>
      <c r="D42" s="111"/>
      <c r="E42" s="111">
        <f>$B42      +$C42      +$D42</f>
        <v>169547000</v>
      </c>
      <c r="F42" s="112">
        <f>SUM(F37:F41)</f>
        <v>164369000</v>
      </c>
      <c r="G42" s="113">
        <f>SUM(G37:G41)</f>
        <v>67934000</v>
      </c>
      <c r="H42" s="112">
        <f>SUM(H37:H41)</f>
        <v>27182000</v>
      </c>
      <c r="I42" s="113">
        <f>SUM(I37:I41)</f>
        <v>-11981135</v>
      </c>
      <c r="J42" s="112">
        <f>SUM(J37:J41)</f>
        <v>16472000</v>
      </c>
      <c r="K42" s="113">
        <f>SUM(K37:K41)</f>
        <v>38479919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43654000</v>
      </c>
      <c r="Q42" s="113">
        <f>$I42      +$K42      +$M42      +$O42</f>
        <v>26498784</v>
      </c>
      <c r="R42" s="58">
        <f>IF(($H42      =0),0,((($J42      -$H42      )/$H42      )*100))</f>
        <v>-39.40107424030608</v>
      </c>
      <c r="S42" s="59">
        <f>IF(($I42      =0),0,((($K42      -$I42      )/$I42      )*100))</f>
        <v>-421.17089908426874</v>
      </c>
      <c r="T42" s="58">
        <f>IF((+$E37+$E40) =0,0,(P42   /(+$E37+$E40) )*100)</f>
        <v>38.798727269495352</v>
      </c>
      <c r="U42" s="60">
        <f>IF((+$E37+$E40) =0,0,(Q42   /(+$E37+$E40) )*100)</f>
        <v>23.551543807881686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=0),0,((($J44      -$H44      )/$H44      )*100))</f>
        <v>0</v>
      </c>
      <c r="S44" s="55">
        <f>IF(($I44      =0),0,((($K44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231112000</v>
      </c>
      <c r="C45" s="108"/>
      <c r="D45" s="108"/>
      <c r="E45" s="108">
        <f>$B45      +$C45      +$D45</f>
        <v>231112000</v>
      </c>
      <c r="F45" s="109">
        <v>231112000</v>
      </c>
      <c r="G45" s="110">
        <v>166112000</v>
      </c>
      <c r="H45" s="109">
        <v>58189000</v>
      </c>
      <c r="I45" s="110">
        <v>55636092</v>
      </c>
      <c r="J45" s="109">
        <v>67079000</v>
      </c>
      <c r="K45" s="110">
        <v>68965361</v>
      </c>
      <c r="L45" s="109"/>
      <c r="M45" s="110"/>
      <c r="N45" s="109"/>
      <c r="O45" s="110"/>
      <c r="P45" s="109">
        <f>$H45      +$J45      +$L45      +$N45</f>
        <v>125268000</v>
      </c>
      <c r="Q45" s="110">
        <f>$I45      +$K45      +$M45      +$O45</f>
        <v>124601453</v>
      </c>
      <c r="R45" s="54">
        <f>IF(($H45      =0),0,((($J45      -$H45      )/$H45      )*100))</f>
        <v>15.277801646359276</v>
      </c>
      <c r="S45" s="55">
        <f>IF(($I45      =0),0,((($K45      -$I45      )/$I45      )*100))</f>
        <v>23.957953409092788</v>
      </c>
      <c r="T45" s="54">
        <f>IF(($E45      =0),0,(($P45      /$E45      )*100))</f>
        <v>54.202291529647958</v>
      </c>
      <c r="U45" s="56">
        <f>IF(($E45      =0),0,(($Q45      /$E45      )*100))</f>
        <v>53.913882879296615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845175000</v>
      </c>
      <c r="C46" s="108"/>
      <c r="D46" s="108"/>
      <c r="E46" s="108">
        <f>$B46      +$C46      +$D46</f>
        <v>845175000</v>
      </c>
      <c r="F46" s="109">
        <v>845175000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=0),0,((($J46      -$H46      )/$H46      )*100))</f>
        <v>0</v>
      </c>
      <c r="S46" s="55">
        <f>IF(($I46      =0),0,((($K46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=0),0,((($J47      -$H47      )/$H47      )*100))</f>
        <v>0</v>
      </c>
      <c r="S47" s="55">
        <f>IF(($I47      =0),0,((($K47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=0),0,((($J48      -$H48      )/$H48      )*100))</f>
        <v>0</v>
      </c>
      <c r="S48" s="55">
        <f>IF(($I48      =0),0,((($K48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=0),0,((($J49      -$H49      )/$H49      )*100))</f>
        <v>0</v>
      </c>
      <c r="S49" s="55">
        <f>IF(($I49      =0),0,((($K49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=0),0,((($J50      -$H50      )/$H50      )*100))</f>
        <v>0</v>
      </c>
      <c r="S50" s="55">
        <f>IF(($I50      =0),0,((($K50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=0),0,((($J51      -$H51      )/$H51      )*100))</f>
        <v>0</v>
      </c>
      <c r="S51" s="55">
        <f>IF(($I51      =0),0,((($K51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=0),0,((($J52      -$H52      )/$H52      )*100))</f>
        <v>0</v>
      </c>
      <c r="S52" s="55">
        <f>IF(($I52      =0),0,((($K52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391680000</v>
      </c>
      <c r="C53" s="108"/>
      <c r="D53" s="108"/>
      <c r="E53" s="108">
        <f>$B53      +$C53      +$D53</f>
        <v>391680000</v>
      </c>
      <c r="F53" s="109">
        <v>391680000</v>
      </c>
      <c r="G53" s="110">
        <v>255361000</v>
      </c>
      <c r="H53" s="109">
        <v>52564000</v>
      </c>
      <c r="I53" s="110">
        <v>47080005</v>
      </c>
      <c r="J53" s="109">
        <v>81258000</v>
      </c>
      <c r="K53" s="110">
        <v>47957706</v>
      </c>
      <c r="L53" s="109"/>
      <c r="M53" s="110"/>
      <c r="N53" s="109"/>
      <c r="O53" s="110"/>
      <c r="P53" s="109">
        <f>$H53      +$J53      +$L53      +$N53</f>
        <v>133822000</v>
      </c>
      <c r="Q53" s="110">
        <f>$I53      +$K53      +$M53      +$O53</f>
        <v>95037711</v>
      </c>
      <c r="R53" s="54">
        <f>IF(($H53      =0),0,((($J53      -$H53      )/$H53      )*100))</f>
        <v>54.588691880374398</v>
      </c>
      <c r="S53" s="55">
        <f>IF(($I53      =0),0,((($K53      -$I53      )/$I53      )*100))</f>
        <v>1.8642755029444027</v>
      </c>
      <c r="T53" s="54">
        <f>IF(($E53      =0),0,(($P53      /$E53      )*100))</f>
        <v>34.166156045751634</v>
      </c>
      <c r="U53" s="56">
        <f>IF(($E53      =0),0,(($Q53      /$E53      )*100))</f>
        <v>24.264121476715687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67833000</v>
      </c>
      <c r="C54" s="108"/>
      <c r="D54" s="108"/>
      <c r="E54" s="108">
        <f>$B54      +$C54      +$D54</f>
        <v>67833000</v>
      </c>
      <c r="F54" s="109">
        <v>67833000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=0),0,((($J54      -$H54      )/$H54      )*100))</f>
        <v>0</v>
      </c>
      <c r="S54" s="55">
        <f>IF(($I54      =0),0,((($K54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1535800000</v>
      </c>
      <c r="C55" s="111">
        <f>SUM(C44:C54)</f>
        <v>0</v>
      </c>
      <c r="D55" s="111"/>
      <c r="E55" s="111">
        <f>$B55      +$C55      +$D55</f>
        <v>1535800000</v>
      </c>
      <c r="F55" s="112">
        <f>SUM(F44:F54)</f>
        <v>1535800000</v>
      </c>
      <c r="G55" s="113">
        <f>SUM(G44:G54)</f>
        <v>421473000</v>
      </c>
      <c r="H55" s="112">
        <f>SUM(H44:H54)</f>
        <v>110753000</v>
      </c>
      <c r="I55" s="113">
        <f>SUM(I44:I54)</f>
        <v>102716097</v>
      </c>
      <c r="J55" s="112">
        <f>SUM(J44:J54)</f>
        <v>148337000</v>
      </c>
      <c r="K55" s="113">
        <f>SUM(K44:K54)</f>
        <v>116923067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259090000</v>
      </c>
      <c r="Q55" s="113">
        <f>$I55      +$K55      +$M55      +$O55</f>
        <v>219639164</v>
      </c>
      <c r="R55" s="58">
        <f>IF(($H55      =0),0,((($J55      -$H55      )/$H55      )*100))</f>
        <v>33.934972416097082</v>
      </c>
      <c r="S55" s="59">
        <f>IF(($I55      =0),0,((($K55      -$I55      )/$I55      )*100))</f>
        <v>13.83129851594731</v>
      </c>
      <c r="T55" s="58">
        <f>IF((+$E45+$E47+$E49+$E50+$E53) =0,0,(P55   /(+$E45+$E47+$E49+$E50+$E53) )*100)</f>
        <v>41.601369317524949</v>
      </c>
      <c r="U55" s="60">
        <f>IF((+$E45+$E47+$E49+$E50+$E53) =0,0,(Q55   /(+$E45+$E47+$E49+$E50+$E53) )*100)</f>
        <v>35.266856992382692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=0),0,((($J63      -$H63      )/$H63      )*100))</f>
        <v>0</v>
      </c>
      <c r="S63" s="55">
        <f>IF(($I63      =0),0,((($K63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=0),0,((($J64      -$H64      )/$H64      )*100))</f>
        <v>0</v>
      </c>
      <c r="S64" s="55">
        <f>IF(($I64      =0),0,((($K64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=0),0,((($J65      -$H65      )/$H65      )*100))</f>
        <v>0</v>
      </c>
      <c r="S65" s="55">
        <f>IF(($I65      =0),0,((($K65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=0),0,((($J66      -$H66      )/$H66      )*100))</f>
        <v>0</v>
      </c>
      <c r="S66" s="55">
        <f>IF(($I66      =0),0,((($K66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315530000</v>
      </c>
      <c r="C67" s="108"/>
      <c r="D67" s="108"/>
      <c r="E67" s="108">
        <f>$B67      +$C67      +$D67</f>
        <v>315530000</v>
      </c>
      <c r="F67" s="109">
        <v>315530000</v>
      </c>
      <c r="G67" s="110">
        <v>210352000</v>
      </c>
      <c r="H67" s="109">
        <v>54675000</v>
      </c>
      <c r="I67" s="110">
        <v>40499270</v>
      </c>
      <c r="J67" s="109">
        <v>69853000</v>
      </c>
      <c r="K67" s="110">
        <v>53959582</v>
      </c>
      <c r="L67" s="109"/>
      <c r="M67" s="110"/>
      <c r="N67" s="109"/>
      <c r="O67" s="110"/>
      <c r="P67" s="109">
        <f>$H67      +$J67      +$L67      +$N67</f>
        <v>124528000</v>
      </c>
      <c r="Q67" s="110">
        <f>$I67      +$K67      +$M67      +$O67</f>
        <v>94458852</v>
      </c>
      <c r="R67" s="54">
        <f>IF(($H67      =0),0,((($J67      -$H67      )/$H67      )*100))</f>
        <v>27.760402377686326</v>
      </c>
      <c r="S67" s="55">
        <f>IF(($I67      =0),0,((($K67      -$I67      )/$I67      )*100))</f>
        <v>33.23593733911747</v>
      </c>
      <c r="T67" s="54">
        <f>IF(($E67      =0),0,(($P67      /$E67      )*100))</f>
        <v>39.466294805565241</v>
      </c>
      <c r="U67" s="56">
        <f>IF(($E67      =0),0,(($Q67      /$E67      )*100))</f>
        <v>29.936567679776882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315530000</v>
      </c>
      <c r="C68" s="111">
        <f>SUM(C63:C67)</f>
        <v>0</v>
      </c>
      <c r="D68" s="111"/>
      <c r="E68" s="111">
        <f>$B68      +$C68      +$D68</f>
        <v>315530000</v>
      </c>
      <c r="F68" s="112">
        <f>SUM(F63:F67)</f>
        <v>315530000</v>
      </c>
      <c r="G68" s="113">
        <f>SUM(G63:G67)</f>
        <v>210352000</v>
      </c>
      <c r="H68" s="112">
        <f>SUM(H63:H67)</f>
        <v>54675000</v>
      </c>
      <c r="I68" s="113">
        <f>SUM(I63:I67)</f>
        <v>40499270</v>
      </c>
      <c r="J68" s="112">
        <f>SUM(J63:J67)</f>
        <v>69853000</v>
      </c>
      <c r="K68" s="113">
        <f>SUM(K63:K67)</f>
        <v>53959582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124528000</v>
      </c>
      <c r="Q68" s="113">
        <f>$I68      +$K68      +$M68      +$O68</f>
        <v>94458852</v>
      </c>
      <c r="R68" s="58">
        <f>IF(($H68      =0),0,((($J68      -$H68      )/$H68      )*100))</f>
        <v>27.760402377686326</v>
      </c>
      <c r="S68" s="59">
        <f>IF(($I68      =0),0,((($K68      -$I68      )/$I68      )*100))</f>
        <v>33.23593733911747</v>
      </c>
      <c r="T68" s="58">
        <f>IF((+$E63+$E65+$E66++$E67) =0,0,(P68   /(+$E63+$E65+$E66+$E67) )*100)</f>
        <v>39.466294805565241</v>
      </c>
      <c r="U68" s="60">
        <f>IF((+$E63+$E65+$E67) =0,0,(Q68  /(+$E63+$E65+$E67) )*100)</f>
        <v>29.936567679776882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2410627000</v>
      </c>
      <c r="C69" s="120">
        <f>SUM(C9:C16,C19:C25,C28:C31,C34,C37:C41,C44:C54,C57:C60,C63:C67)</f>
        <v>0</v>
      </c>
      <c r="D69" s="120"/>
      <c r="E69" s="120">
        <f>$B69      +$C69      +$D69</f>
        <v>2410627000</v>
      </c>
      <c r="F69" s="121">
        <f>SUM(F9:F16,F19:F25,F28:F31,F34,F37:F41,F44:F54,F57:F60,F63:F67)</f>
        <v>2357053000</v>
      </c>
      <c r="G69" s="122">
        <f>SUM(G9:G16,G19:G25,G28:G31,G34,G37:G41,G44:G54,G57:G60,G63:G67)</f>
        <v>925964000</v>
      </c>
      <c r="H69" s="121">
        <f>SUM(H9:H16,H19:H25,H28:H31,H34,H37:H41,H44:H54,H57:H60,H63:H67)</f>
        <v>227707000</v>
      </c>
      <c r="I69" s="122">
        <f>SUM(I9:I16,I19:I25,I28:I31,I34,I37:I41,I44:I54,I57:I60,I63:I67)</f>
        <v>155890740</v>
      </c>
      <c r="J69" s="121">
        <f>SUM(J9:J16,J19:J25,J28:J31,J34,J37:J41,J44:J54,J57:J60,J63:J67)</f>
        <v>275892000</v>
      </c>
      <c r="K69" s="122">
        <f>SUM(K9:K16,K19:K25,K28:K31,K34,K37:K41,K44:K54,K57:K60,K63:K67)</f>
        <v>255879265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503599000</v>
      </c>
      <c r="Q69" s="122">
        <f>$I69      +$K69      +$M69      +$O69</f>
        <v>411770005</v>
      </c>
      <c r="R69" s="67">
        <f>IF(($H69      =0),0,((($J69      -$H69      )/$H69      )*100))</f>
        <v>21.160965626880156</v>
      </c>
      <c r="S69" s="68">
        <f>IF(($I69      =0),0,((($K69      -$I69      )/$I69      )*100))</f>
        <v>64.140131094380592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35.066003038688265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28.671876327337191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784526000</v>
      </c>
      <c r="C71" s="108"/>
      <c r="D71" s="108"/>
      <c r="E71" s="108">
        <f>$B71      +$C71      +$D71</f>
        <v>784526000</v>
      </c>
      <c r="F71" s="109">
        <v>784526000</v>
      </c>
      <c r="G71" s="110">
        <v>416522000</v>
      </c>
      <c r="H71" s="109">
        <v>91403000</v>
      </c>
      <c r="I71" s="110">
        <v>69767257</v>
      </c>
      <c r="J71" s="109">
        <v>241668000</v>
      </c>
      <c r="K71" s="110">
        <v>93910494</v>
      </c>
      <c r="L71" s="109"/>
      <c r="M71" s="110"/>
      <c r="N71" s="109"/>
      <c r="O71" s="110"/>
      <c r="P71" s="109">
        <f>$H71      +$J71      +$L71      +$N71</f>
        <v>333071000</v>
      </c>
      <c r="Q71" s="110">
        <f>$I71      +$K71      +$M71      +$O71</f>
        <v>163677751</v>
      </c>
      <c r="R71" s="54">
        <f>IF(($H71      =0),0,((($J71      -$H71      )/$H71      )*100))</f>
        <v>164.39832390621751</v>
      </c>
      <c r="S71" s="55">
        <f>IF(($I71      =0),0,((($K71      -$I71      )/$I71      )*100))</f>
        <v>34.605398059436396</v>
      </c>
      <c r="T71" s="54">
        <f>IF(($E71      =0),0,(($P71      /$E71      )*100))</f>
        <v>42.455062037459562</v>
      </c>
      <c r="U71" s="56">
        <f>IF(($E71      =0),0,(($Q71      /$E71      )*100))</f>
        <v>20.863266609392166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124176000</v>
      </c>
      <c r="C72" s="108"/>
      <c r="D72" s="108"/>
      <c r="E72" s="108">
        <f>$B72      +$C72      +$D72</f>
        <v>124176000</v>
      </c>
      <c r="F72" s="109">
        <v>124176000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908702000</v>
      </c>
      <c r="C73" s="117">
        <f>SUM(C71:C72)</f>
        <v>0</v>
      </c>
      <c r="D73" s="117"/>
      <c r="E73" s="117">
        <f>$B73      +$C73      +$D73</f>
        <v>908702000</v>
      </c>
      <c r="F73" s="118">
        <f>SUM(F71:F72)</f>
        <v>908702000</v>
      </c>
      <c r="G73" s="119">
        <f>SUM(G71:G72)</f>
        <v>416522000</v>
      </c>
      <c r="H73" s="118">
        <f>SUM(H71:H72)</f>
        <v>91403000</v>
      </c>
      <c r="I73" s="119">
        <f>SUM(I71:I72)</f>
        <v>69767257</v>
      </c>
      <c r="J73" s="118">
        <f>SUM(J71:J72)</f>
        <v>241668000</v>
      </c>
      <c r="K73" s="119">
        <f>SUM(K71:K72)</f>
        <v>93910494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333071000</v>
      </c>
      <c r="Q73" s="119">
        <f>$I73      +$K73      +$M73      +$O73</f>
        <v>163677751</v>
      </c>
      <c r="R73" s="63">
        <f>IF(($H73      =0),0,((($J73      -$H73      )/$H73      )*100))</f>
        <v>164.39832390621751</v>
      </c>
      <c r="S73" s="64">
        <f>IF(($I73      =0),0,((($K73      -$I73      )/$I73      )*100))</f>
        <v>34.605398059436396</v>
      </c>
      <c r="T73" s="63">
        <f>IF(($E71      =0),0,(($P71      /$E71      )*100))</f>
        <v>42.455062037459562</v>
      </c>
      <c r="U73" s="65">
        <f>IF($E71   =0,0,($Q71   /$E71 )*100)</f>
        <v>20.863266609392166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908702000</v>
      </c>
      <c r="C74" s="120">
        <f>SUM(C71:C72)</f>
        <v>0</v>
      </c>
      <c r="D74" s="120"/>
      <c r="E74" s="120">
        <f>$B74      +$C74      +$D74</f>
        <v>908702000</v>
      </c>
      <c r="F74" s="121">
        <f>SUM(F71:F72)</f>
        <v>908702000</v>
      </c>
      <c r="G74" s="122">
        <f>SUM(G71:G72)</f>
        <v>416522000</v>
      </c>
      <c r="H74" s="121">
        <f>SUM(H71:H72)</f>
        <v>91403000</v>
      </c>
      <c r="I74" s="122">
        <f>SUM(I71:I72)</f>
        <v>69767257</v>
      </c>
      <c r="J74" s="121">
        <f>SUM(J71:J72)</f>
        <v>241668000</v>
      </c>
      <c r="K74" s="122">
        <f>SUM(K71:K72)</f>
        <v>93910494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333071000</v>
      </c>
      <c r="Q74" s="122">
        <f>$I74      +$K74      +$M74      +$O74</f>
        <v>163677751</v>
      </c>
      <c r="R74" s="67">
        <f>IF(($H74      =0),0,((($J74      -$H74      )/$H74      )*100))</f>
        <v>164.39832390621751</v>
      </c>
      <c r="S74" s="68">
        <f>IF(($I74      =0),0,((($K74      -$I74      )/$I74      )*100))</f>
        <v>34.605398059436396</v>
      </c>
      <c r="T74" s="67">
        <f>IF(($E71      =0),0,(($P71      /$E71      )*100))</f>
        <v>42.455062037459562</v>
      </c>
      <c r="U74" s="71">
        <f>IF($E71   =0,0,($Q71   /$E71 )*100)</f>
        <v>20.863266609392166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3319329000</v>
      </c>
      <c r="C75" s="120">
        <f>SUM(C9:C16,C19:C25,C28:C31,C34,C37:C41,C44:C54,C57:C60,C63:C67,C71:C72)</f>
        <v>0</v>
      </c>
      <c r="D75" s="120"/>
      <c r="E75" s="120">
        <f>$B75      +$C75      +$D75</f>
        <v>3319329000</v>
      </c>
      <c r="F75" s="121">
        <f>SUM(F9:F16,F19:F25,F28:F31,F34,F37:F41,F44:F54,F57:F60,F63:F67,F71:F72)</f>
        <v>3265755000</v>
      </c>
      <c r="G75" s="122">
        <f>SUM(G9:G16,G19:G25,G28:G31,G34,G37:G41,G44:G54,G57:G60,G63:G67,G71:G72)</f>
        <v>1342486000</v>
      </c>
      <c r="H75" s="121">
        <f>SUM(H9:H16,H19:H25,H28:H31,H34,H37:H41,H44:H54,H57:H60,H63:H67,H71:H72)</f>
        <v>319110000</v>
      </c>
      <c r="I75" s="122">
        <f>SUM(I9:I16,I19:I25,I28:I31,I34,I37:I41,I44:I54,I57:I60,I63:I67,I71:I72)</f>
        <v>225657997</v>
      </c>
      <c r="J75" s="121">
        <f>SUM(J9:J16,J19:J25,J28:J31,J34,J37:J41,J44:J54,J57:J60,J63:J67,J71:J72)</f>
        <v>517560000</v>
      </c>
      <c r="K75" s="122">
        <f>SUM(K9:K16,K19:K25,K28:K31,K34,K37:K41,K44:K54,K57:K60,K63:K67,K71:K72)</f>
        <v>349789759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836670000</v>
      </c>
      <c r="Q75" s="122">
        <f>$I75      +$K75      +$M75      +$O75</f>
        <v>575447756</v>
      </c>
      <c r="R75" s="67">
        <f>IF(($H75      =0),0,((($J75      -$H75      )/$H75      )*100))</f>
        <v>62.188587007614927</v>
      </c>
      <c r="S75" s="68">
        <f>IF(($I75      =0),0,((($K75      -$I75      )/$I75      )*100))</f>
        <v>55.008802546448202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37.676433079716411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25.913226086517955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=0),0,((($J88      -$H88      )/$H88      )*100))</f>
        <v>0</v>
      </c>
      <c r="S88" s="98">
        <f>IF(($I88      =0),0,((($K88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=0),0,((($J89      -$H89      )/$H89      )*100))</f>
        <v>0</v>
      </c>
      <c r="S89" s="98">
        <f>IF(($I89      =0),0,((($K89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=0),0,((($J90      -$H90      )/$H90      )*100))</f>
        <v>0</v>
      </c>
      <c r="S90" s="98">
        <f>IF(($I90      =0),0,((($K90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=0),0,((($J91      -$H91      )/$H91      )*100))</f>
        <v>0</v>
      </c>
      <c r="S91" s="98">
        <f>IF(($I91      =0),0,((($K91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=0),0,((($J92      -$H92      )/$H92      )*100))</f>
        <v>0</v>
      </c>
      <c r="S92" s="98">
        <f>IF(($I92      =0),0,((($K92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=0),0,((($J93      -$H93      )/$H93      )*100))</f>
        <v>0</v>
      </c>
      <c r="S93" s="98">
        <f>IF(($I93      =0),0,((($K93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=0),0,((($J94      -$H94      )/$H94      )*100))</f>
        <v>0</v>
      </c>
      <c r="S94" s="98">
        <f>IF(($I94      =0),0,((($K94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=0),0,((($J95      -$H95      )/$H95      )*100))</f>
        <v>0</v>
      </c>
      <c r="S95" s="98">
        <f>IF(($I95      =0),0,((($K95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=0),0,((($J96      -$H96      )/$H96      )*100))</f>
        <v>0</v>
      </c>
      <c r="S96" s="104">
        <f>IF(($I96      =0),0,((($K96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AiFbS9GyyfkibWEA9ezYlsQUb0imM7YzI7DgKCC/cOcT0c5OCf0GDaEq7wv+GuvbCWguxapUU4t1tIC32Zo0QA==" saltValue="WefdvjMvSIyzAtJFpIHuj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FCB9-751B-42EB-82C6-38956204EFF8}">
  <sheetPr>
    <pageSetUpPr fitToPage="1"/>
  </sheetPr>
  <dimension ref="A1:W126"/>
  <sheetViews>
    <sheetView showGridLines="0" workbookViewId="0">
      <selection activeCell="H8" sqref="H8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19800000</v>
      </c>
      <c r="C10" s="108"/>
      <c r="D10" s="108"/>
      <c r="E10" s="108">
        <f>$B10      +$C10      +$D10</f>
        <v>19800000</v>
      </c>
      <c r="F10" s="109">
        <v>19800000</v>
      </c>
      <c r="G10" s="110">
        <v>19800000</v>
      </c>
      <c r="H10" s="109">
        <v>2011000</v>
      </c>
      <c r="I10" s="110">
        <v>2174605</v>
      </c>
      <c r="J10" s="109">
        <v>4300000</v>
      </c>
      <c r="K10" s="110">
        <v>5033311</v>
      </c>
      <c r="L10" s="109"/>
      <c r="M10" s="110"/>
      <c r="N10" s="109"/>
      <c r="O10" s="110"/>
      <c r="P10" s="109">
        <f>$H10      +$J10      +$L10      +$N10</f>
        <v>6311000</v>
      </c>
      <c r="Q10" s="110">
        <f>$I10      +$K10      +$M10      +$O10</f>
        <v>7207916</v>
      </c>
      <c r="R10" s="54">
        <f>IF(($H10      =0),0,((($J10      -$H10      )/$H10      )*100))</f>
        <v>113.82396817503731</v>
      </c>
      <c r="S10" s="55">
        <f>IF(($I10      =0),0,((($K10      -$I10      )/$I10      )*100))</f>
        <v>131.45863271720611</v>
      </c>
      <c r="T10" s="54">
        <f>IF(($E10      =0),0,(($P10      /$E10      )*100))</f>
        <v>31.873737373737377</v>
      </c>
      <c r="U10" s="56">
        <f>IF(($E10      =0),0,(($Q10      /$E10      )*100))</f>
        <v>36.403616161616156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9600000</v>
      </c>
      <c r="C11" s="108"/>
      <c r="D11" s="108"/>
      <c r="E11" s="108">
        <f>$B11      +$C11      +$D11</f>
        <v>9600000</v>
      </c>
      <c r="F11" s="109">
        <v>9600000</v>
      </c>
      <c r="G11" s="110">
        <v>6000000</v>
      </c>
      <c r="H11" s="109">
        <v>2601000</v>
      </c>
      <c r="I11" s="110">
        <v>2602757</v>
      </c>
      <c r="J11" s="109">
        <v>705000</v>
      </c>
      <c r="K11" s="110">
        <v>706423</v>
      </c>
      <c r="L11" s="109"/>
      <c r="M11" s="110"/>
      <c r="N11" s="109"/>
      <c r="O11" s="110"/>
      <c r="P11" s="109">
        <f>$H11      +$J11      +$L11      +$N11</f>
        <v>3306000</v>
      </c>
      <c r="Q11" s="110">
        <f>$I11      +$K11      +$M11      +$O11</f>
        <v>3309180</v>
      </c>
      <c r="R11" s="54">
        <f>IF(($H11      =0),0,((($J11      -$H11      )/$H11      )*100))</f>
        <v>-72.895040369088818</v>
      </c>
      <c r="S11" s="55">
        <f>IF(($I11      =0),0,((($K11      -$I11      )/$I11      )*100))</f>
        <v>-72.858664869597888</v>
      </c>
      <c r="T11" s="54">
        <f>IF(($E11      =0),0,(($P11      /$E11      )*100))</f>
        <v>34.4375</v>
      </c>
      <c r="U11" s="56">
        <f>IF(($E11      =0),0,(($Q11      /$E11      )*100))</f>
        <v>34.470624999999998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=0),0,((($J12      -$H12      )/$H12      )*100))</f>
        <v>0</v>
      </c>
      <c r="S12" s="55">
        <f>IF(($I12      =0),0,((($K12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474087000</v>
      </c>
      <c r="C13" s="108"/>
      <c r="D13" s="108"/>
      <c r="E13" s="108">
        <f>$B13      +$C13      +$D13</f>
        <v>474087000</v>
      </c>
      <c r="F13" s="109" t="s">
        <v>1</v>
      </c>
      <c r="G13" s="110" t="s">
        <v>1</v>
      </c>
      <c r="H13" s="109"/>
      <c r="I13" s="110">
        <v>20360909</v>
      </c>
      <c r="J13" s="109"/>
      <c r="K13" s="110">
        <v>46449375</v>
      </c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66810284</v>
      </c>
      <c r="R13" s="54">
        <f>IF(($H13      =0),0,((($J13      -$H13      )/$H13      )*100))</f>
        <v>0</v>
      </c>
      <c r="S13" s="55">
        <f>IF(($I13      =0),0,((($K13      -$I13      )/$I13      )*100))</f>
        <v>128.13016354034096</v>
      </c>
      <c r="T13" s="54">
        <f>IF(($E13      =0),0,(($P13      /$E13      )*100))</f>
        <v>0</v>
      </c>
      <c r="U13" s="56">
        <f>IF(($E13      =0),0,(($Q13      /$E13      )*100))</f>
        <v>14.092410042882426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120426000</v>
      </c>
      <c r="C14" s="108"/>
      <c r="D14" s="108"/>
      <c r="E14" s="108">
        <f>$B14      +$C14      +$D14</f>
        <v>120426000</v>
      </c>
      <c r="F14" s="109">
        <v>120426000</v>
      </c>
      <c r="G14" s="110">
        <v>81908000</v>
      </c>
      <c r="H14" s="109">
        <v>26503000</v>
      </c>
      <c r="I14" s="110">
        <v>20546868</v>
      </c>
      <c r="J14" s="109">
        <v>53675000</v>
      </c>
      <c r="K14" s="110">
        <v>46286151</v>
      </c>
      <c r="L14" s="109"/>
      <c r="M14" s="110"/>
      <c r="N14" s="109"/>
      <c r="O14" s="110"/>
      <c r="P14" s="109">
        <f>$H14      +$J14      +$L14      +$N14</f>
        <v>80178000</v>
      </c>
      <c r="Q14" s="110">
        <f>$I14      +$K14      +$M14      +$O14</f>
        <v>66833019</v>
      </c>
      <c r="R14" s="54">
        <f>IF(($H14      =0),0,((($J14      -$H14      )/$H14      )*100))</f>
        <v>102.52424253858055</v>
      </c>
      <c r="S14" s="55">
        <f>IF(($I14      =0),0,((($K14      -$I14      )/$I14      )*100))</f>
        <v>125.27107781098317</v>
      </c>
      <c r="T14" s="54">
        <f>IF(($E14      =0),0,(($P14      /$E14      )*100))</f>
        <v>66.578645807383779</v>
      </c>
      <c r="U14" s="56">
        <f>IF(($E14      =0),0,(($Q14      /$E14      )*100))</f>
        <v>55.497167555179118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21500000</v>
      </c>
      <c r="C15" s="108"/>
      <c r="D15" s="108"/>
      <c r="E15" s="108">
        <f>$B15      +$C15      +$D15</f>
        <v>21500000</v>
      </c>
      <c r="F15" s="109">
        <v>21500000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=0),0,((($J15      -$H15      )/$H15      )*100))</f>
        <v>0</v>
      </c>
      <c r="S15" s="55">
        <f>IF(($I15      =0),0,((($K15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>$B16      +$C16      +$D16</f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=0),0,((($J16      -$H16      )/$H16      )*100))</f>
        <v>0</v>
      </c>
      <c r="S16" s="55">
        <f>IF(($I16      =0),0,((($K16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692413000</v>
      </c>
      <c r="C17" s="111">
        <f>SUM(C9:C16)</f>
        <v>0</v>
      </c>
      <c r="D17" s="111"/>
      <c r="E17" s="111">
        <f>$B17      +$C17      +$D17</f>
        <v>692413000</v>
      </c>
      <c r="F17" s="112">
        <f>SUM(F9:F16)</f>
        <v>218326000</v>
      </c>
      <c r="G17" s="113">
        <f>SUM(G9:G16)</f>
        <v>107708000</v>
      </c>
      <c r="H17" s="112">
        <f>SUM(H9:H16)</f>
        <v>31115000</v>
      </c>
      <c r="I17" s="113">
        <f>SUM(I9:I16)</f>
        <v>45685139</v>
      </c>
      <c r="J17" s="112">
        <f>SUM(J9:J16)</f>
        <v>58680000</v>
      </c>
      <c r="K17" s="113">
        <f>SUM(K9:K16)</f>
        <v>98475260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89795000</v>
      </c>
      <c r="Q17" s="113">
        <f>$I17      +$K17      +$M17      +$O17</f>
        <v>144160399</v>
      </c>
      <c r="R17" s="58">
        <f>IF(($H17      =0),0,((($J17      -$H17      )/$H17      )*100))</f>
        <v>88.590711875301295</v>
      </c>
      <c r="S17" s="59">
        <f>IF(($I17      =0),0,((($K17      -$I17      )/$I17      )*100))</f>
        <v>115.55206387792755</v>
      </c>
      <c r="T17" s="58">
        <f>IF((SUM($E9:$E14))=0,0,(P17/(SUM($E9:$E14))*100))</f>
        <v>14.392230968099721</v>
      </c>
      <c r="U17" s="60">
        <f>IF((SUM($E9:$E14))=0,0,(Q17/(SUM($E9:$E14))*100))</f>
        <v>23.105849533508678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154895000</v>
      </c>
      <c r="C19" s="108"/>
      <c r="D19" s="108"/>
      <c r="E19" s="108">
        <f>$B19      +$C19      +$D19</f>
        <v>154895000</v>
      </c>
      <c r="F19" s="109">
        <v>154895000</v>
      </c>
      <c r="G19" s="110">
        <v>116169000</v>
      </c>
      <c r="H19" s="109">
        <v>32601000</v>
      </c>
      <c r="I19" s="110">
        <v>32601760</v>
      </c>
      <c r="J19" s="109">
        <v>48675000</v>
      </c>
      <c r="K19" s="110">
        <v>48675298</v>
      </c>
      <c r="L19" s="109"/>
      <c r="M19" s="110"/>
      <c r="N19" s="109"/>
      <c r="O19" s="110"/>
      <c r="P19" s="109">
        <f>$H19      +$J19      +$L19      +$N19</f>
        <v>81276000</v>
      </c>
      <c r="Q19" s="110">
        <f>$I19      +$K19      +$M19      +$O19</f>
        <v>81277058</v>
      </c>
      <c r="R19" s="54">
        <f>IF(($H19      =0),0,((($J19      -$H19      )/$H19      )*100))</f>
        <v>49.305236035704425</v>
      </c>
      <c r="S19" s="55">
        <f>IF(($I19      =0),0,((($K19      -$I19      )/$I19      )*100))</f>
        <v>49.302669549128638</v>
      </c>
      <c r="T19" s="54">
        <f>IF(($E19      =0),0,(($P19      /$E19      )*100))</f>
        <v>52.471674360050358</v>
      </c>
      <c r="U19" s="56">
        <f>IF(($E19      =0),0,(($Q19      /$E19      )*100))</f>
        <v>52.472357403402306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=0),0,((($J20      -$H20      )/$H20      )*100))</f>
        <v>0</v>
      </c>
      <c r="S20" s="55">
        <f>IF(($I20      =0),0,((($K20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=0),0,((($J21      -$H21      )/$H21      )*100))</f>
        <v>0</v>
      </c>
      <c r="S21" s="55">
        <f>IF(($I21      =0),0,((($K21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=0),0,((($J22      -$H22      )/$H22      )*100))</f>
        <v>0</v>
      </c>
      <c r="S22" s="55">
        <f>IF(($I22      =0),0,((($K22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=0),0,((($J23      -$H23      )/$H23      )*100))</f>
        <v>0</v>
      </c>
      <c r="S23" s="55">
        <f>IF(($I23      =0),0,((($K23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=0),0,((($J24      -$H24      )/$H24      )*100))</f>
        <v>0</v>
      </c>
      <c r="S24" s="55">
        <f>IF(($I24      =0),0,((($K24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=0),0,((($J25      -$H25      )/$H25      )*100))</f>
        <v>0</v>
      </c>
      <c r="S25" s="55">
        <f>IF(($I25      =0),0,((($K25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154895000</v>
      </c>
      <c r="C26" s="111">
        <f>SUM(C19:C25)</f>
        <v>0</v>
      </c>
      <c r="D26" s="111"/>
      <c r="E26" s="111">
        <f>$B26      +$C26      +$D26</f>
        <v>154895000</v>
      </c>
      <c r="F26" s="112">
        <f>SUM(F19:F25)</f>
        <v>154895000</v>
      </c>
      <c r="G26" s="113">
        <f>SUM(G19:G25)</f>
        <v>116169000</v>
      </c>
      <c r="H26" s="112">
        <f>SUM(H19:H25)</f>
        <v>32601000</v>
      </c>
      <c r="I26" s="113">
        <f>SUM(I19:I25)</f>
        <v>32601760</v>
      </c>
      <c r="J26" s="112">
        <f>SUM(J19:J25)</f>
        <v>48675000</v>
      </c>
      <c r="K26" s="113">
        <f>SUM(K19:K25)</f>
        <v>48675298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81276000</v>
      </c>
      <c r="Q26" s="113">
        <f>$I26      +$K26      +$M26      +$O26</f>
        <v>81277058</v>
      </c>
      <c r="R26" s="58">
        <f>IF(($H26      =0),0,((($J26      -$H26      )/$H26      )*100))</f>
        <v>49.305236035704425</v>
      </c>
      <c r="S26" s="59">
        <f>IF(($I26      =0),0,((($K26      -$I26      )/$I26      )*100))</f>
        <v>49.302669549128638</v>
      </c>
      <c r="T26" s="58">
        <f>IF(($E26-$E21-$E25)   =0,0,($P26   /($E26-$E21-$E25)   )*100)</f>
        <v>52.471674360050358</v>
      </c>
      <c r="U26" s="60">
        <f>IF(($E26-$E21-$E25)   =0,0,($Q26   /($E26-$E21-$E25)   )*100)</f>
        <v>52.472357403402306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2318481000</v>
      </c>
      <c r="C30" s="108"/>
      <c r="D30" s="108"/>
      <c r="E30" s="108">
        <f>$B30      +$C30      +$D30</f>
        <v>2318481000</v>
      </c>
      <c r="F30" s="109">
        <v>2318481000</v>
      </c>
      <c r="G30" s="110">
        <v>1412259000</v>
      </c>
      <c r="H30" s="109">
        <v>172018000</v>
      </c>
      <c r="I30" s="110">
        <v>131648464</v>
      </c>
      <c r="J30" s="109">
        <v>602911000</v>
      </c>
      <c r="K30" s="110">
        <v>357454894</v>
      </c>
      <c r="L30" s="109"/>
      <c r="M30" s="110"/>
      <c r="N30" s="109"/>
      <c r="O30" s="110"/>
      <c r="P30" s="109">
        <f>$H30      +$J30      +$L30      +$N30</f>
        <v>774929000</v>
      </c>
      <c r="Q30" s="110">
        <f>$I30      +$K30      +$M30      +$O30</f>
        <v>489103358</v>
      </c>
      <c r="R30" s="54">
        <f>IF(($H30      =0),0,((($J30      -$H30      )/$H30      )*100))</f>
        <v>250.49297166575593</v>
      </c>
      <c r="S30" s="55">
        <f>IF(($I30      =0),0,((($K30      -$I30      )/$I30      )*100))</f>
        <v>171.52226705812535</v>
      </c>
      <c r="T30" s="54">
        <f>IF(($E30      =0),0,(($P30      /$E30      )*100))</f>
        <v>33.423996142301796</v>
      </c>
      <c r="U30" s="56">
        <f>IF(($E30      =0),0,(($Q30      /$E30      )*100))</f>
        <v>21.095853621401254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5897000</v>
      </c>
      <c r="C31" s="108"/>
      <c r="D31" s="108"/>
      <c r="E31" s="108">
        <f>$B31      +$C31      +$D31</f>
        <v>5897000</v>
      </c>
      <c r="F31" s="109">
        <v>5897000</v>
      </c>
      <c r="G31" s="110">
        <v>4128000</v>
      </c>
      <c r="H31" s="109">
        <v>329000</v>
      </c>
      <c r="I31" s="110">
        <v>727357</v>
      </c>
      <c r="J31" s="109">
        <v>1845000</v>
      </c>
      <c r="K31" s="110">
        <v>1409052</v>
      </c>
      <c r="L31" s="109"/>
      <c r="M31" s="110"/>
      <c r="N31" s="109"/>
      <c r="O31" s="110"/>
      <c r="P31" s="109">
        <f>$H31      +$J31      +$L31      +$N31</f>
        <v>2174000</v>
      </c>
      <c r="Q31" s="110">
        <f>$I31      +$K31      +$M31      +$O31</f>
        <v>2136409</v>
      </c>
      <c r="R31" s="54">
        <f>IF(($H31      =0),0,((($J31      -$H31      )/$H31      )*100))</f>
        <v>460.790273556231</v>
      </c>
      <c r="S31" s="55">
        <f>IF(($I31      =0),0,((($K31      -$I31      )/$I31      )*100))</f>
        <v>93.722202439792284</v>
      </c>
      <c r="T31" s="54">
        <f>IF(($E31      =0),0,(($P31      /$E31      )*100))</f>
        <v>36.866203154146177</v>
      </c>
      <c r="U31" s="56">
        <f>IF(($E31      =0),0,(($Q31      /$E31      )*100))</f>
        <v>36.228743428862131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2324378000</v>
      </c>
      <c r="C32" s="111">
        <f>SUM(C28:C31)</f>
        <v>0</v>
      </c>
      <c r="D32" s="111"/>
      <c r="E32" s="111">
        <f>$B32      +$C32      +$D32</f>
        <v>2324378000</v>
      </c>
      <c r="F32" s="112">
        <f>SUM(F28:F31)</f>
        <v>2324378000</v>
      </c>
      <c r="G32" s="113">
        <f>SUM(G28:G31)</f>
        <v>1416387000</v>
      </c>
      <c r="H32" s="112">
        <f>SUM(H28:H31)</f>
        <v>172347000</v>
      </c>
      <c r="I32" s="113">
        <f>SUM(I28:I31)</f>
        <v>132375821</v>
      </c>
      <c r="J32" s="112">
        <f>SUM(J28:J31)</f>
        <v>604756000</v>
      </c>
      <c r="K32" s="113">
        <f>SUM(K28:K31)</f>
        <v>358863946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777103000</v>
      </c>
      <c r="Q32" s="113">
        <f>$I32      +$K32      +$M32      +$O32</f>
        <v>491239767</v>
      </c>
      <c r="R32" s="58">
        <f>IF(($H32      =0),0,((($J32      -$H32      )/$H32      )*100))</f>
        <v>250.89441649695092</v>
      </c>
      <c r="S32" s="59">
        <f>IF(($I32      =0),0,((($K32      -$I32      )/$I32      )*100))</f>
        <v>171.09478399382317</v>
      </c>
      <c r="T32" s="58">
        <f>IF($E32   =0,0,($P32   /$E32   )*100)</f>
        <v>33.432729100000088</v>
      </c>
      <c r="U32" s="60">
        <f>IF($E32   =0,0,($Q32   /$E32   )*100)</f>
        <v>21.134246107991043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40346000</v>
      </c>
      <c r="C34" s="108"/>
      <c r="D34" s="108"/>
      <c r="E34" s="108">
        <f>$B34      +$C34      +$D34</f>
        <v>40346000</v>
      </c>
      <c r="F34" s="109">
        <v>40346000</v>
      </c>
      <c r="G34" s="110">
        <v>27640000</v>
      </c>
      <c r="H34" s="109">
        <v>7793000</v>
      </c>
      <c r="I34" s="110">
        <v>6855396</v>
      </c>
      <c r="J34" s="109">
        <v>12849000</v>
      </c>
      <c r="K34" s="110">
        <v>8328326</v>
      </c>
      <c r="L34" s="109"/>
      <c r="M34" s="110"/>
      <c r="N34" s="109"/>
      <c r="O34" s="110"/>
      <c r="P34" s="109">
        <f>$H34      +$J34      +$L34      +$N34</f>
        <v>20642000</v>
      </c>
      <c r="Q34" s="110">
        <f>$I34      +$K34      +$M34      +$O34</f>
        <v>15183722</v>
      </c>
      <c r="R34" s="54">
        <f>IF(($H34      =0),0,((($J34      -$H34      )/$H34      )*100))</f>
        <v>64.878737328371614</v>
      </c>
      <c r="S34" s="55">
        <f>IF(($I34      =0),0,((($K34      -$I34      )/$I34      )*100))</f>
        <v>21.485702649416606</v>
      </c>
      <c r="T34" s="54">
        <f>IF(($E34      =0),0,(($P34      /$E34      )*100))</f>
        <v>51.162444852029942</v>
      </c>
      <c r="U34" s="56">
        <f>IF(($E34      =0),0,(($Q34      /$E34      )*100))</f>
        <v>37.633772864720171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40346000</v>
      </c>
      <c r="C35" s="111">
        <f>C34</f>
        <v>0</v>
      </c>
      <c r="D35" s="111"/>
      <c r="E35" s="111">
        <f>$B35      +$C35      +$D35</f>
        <v>40346000</v>
      </c>
      <c r="F35" s="112">
        <f>F34</f>
        <v>40346000</v>
      </c>
      <c r="G35" s="113">
        <f>G34</f>
        <v>27640000</v>
      </c>
      <c r="H35" s="112">
        <f>H34</f>
        <v>7793000</v>
      </c>
      <c r="I35" s="113">
        <f>I34</f>
        <v>6855396</v>
      </c>
      <c r="J35" s="112">
        <f>J34</f>
        <v>12849000</v>
      </c>
      <c r="K35" s="113">
        <f>K34</f>
        <v>8328326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20642000</v>
      </c>
      <c r="Q35" s="113">
        <f>$I35      +$K35      +$M35      +$O35</f>
        <v>15183722</v>
      </c>
      <c r="R35" s="58">
        <f>IF(($H35      =0),0,((($J35      -$H35      )/$H35      )*100))</f>
        <v>64.878737328371614</v>
      </c>
      <c r="S35" s="59">
        <f>IF(($I35      =0),0,((($K35      -$I35      )/$I35      )*100))</f>
        <v>21.485702649416606</v>
      </c>
      <c r="T35" s="58">
        <f>IF($E35   =0,0,($P35   /$E35   )*100)</f>
        <v>51.162444852029942</v>
      </c>
      <c r="U35" s="60">
        <f>IF($E35   =0,0,($Q35   /$E35   )*100)</f>
        <v>37.633772864720171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110232000</v>
      </c>
      <c r="C37" s="108"/>
      <c r="D37" s="108"/>
      <c r="E37" s="108">
        <f>$B37      +$C37      +$D37</f>
        <v>110232000</v>
      </c>
      <c r="F37" s="109">
        <v>110232000</v>
      </c>
      <c r="G37" s="110">
        <v>71651000</v>
      </c>
      <c r="H37" s="109">
        <v>22597000</v>
      </c>
      <c r="I37" s="110">
        <v>6301866</v>
      </c>
      <c r="J37" s="109">
        <v>32991000</v>
      </c>
      <c r="K37" s="110">
        <v>59264856</v>
      </c>
      <c r="L37" s="109"/>
      <c r="M37" s="110"/>
      <c r="N37" s="109"/>
      <c r="O37" s="110"/>
      <c r="P37" s="109">
        <f>$H37      +$J37      +$L37      +$N37</f>
        <v>55588000</v>
      </c>
      <c r="Q37" s="110">
        <f>$I37      +$K37      +$M37      +$O37</f>
        <v>65566722</v>
      </c>
      <c r="R37" s="54">
        <f>IF(($H37      =0),0,((($J37      -$H37      )/$H37      )*100))</f>
        <v>45.997256272956591</v>
      </c>
      <c r="S37" s="55">
        <f>IF(($I37      =0),0,((($K37      -$I37      )/$I37      )*100))</f>
        <v>840.43345256785858</v>
      </c>
      <c r="T37" s="54">
        <f>IF(($E37      =0),0,(($P37      /$E37      )*100))</f>
        <v>50.428187822048045</v>
      </c>
      <c r="U37" s="56">
        <f>IF(($E37      =0),0,(($Q37      /$E37      )*100))</f>
        <v>59.480660788155895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96809000</v>
      </c>
      <c r="C38" s="108"/>
      <c r="D38" s="108"/>
      <c r="E38" s="108">
        <f>$B38      +$C38      +$D38</f>
        <v>96809000</v>
      </c>
      <c r="F38" s="109">
        <v>88019000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=0),0,((($J38      -$H38      )/$H38      )*100))</f>
        <v>0</v>
      </c>
      <c r="S38" s="55">
        <f>IF(($I38      =0),0,((($K38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=0),0,((($J39      -$H39      )/$H39      )*100))</f>
        <v>0</v>
      </c>
      <c r="S39" s="55">
        <f>IF(($I39      =0),0,((($K39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32260000</v>
      </c>
      <c r="C40" s="108"/>
      <c r="D40" s="108"/>
      <c r="E40" s="108">
        <f>$B40      +$C40      +$D40</f>
        <v>32260000</v>
      </c>
      <c r="F40" s="109">
        <v>32260000</v>
      </c>
      <c r="G40" s="110">
        <v>20460000</v>
      </c>
      <c r="H40" s="109"/>
      <c r="I40" s="110">
        <v>59678</v>
      </c>
      <c r="J40" s="109">
        <v>14384000</v>
      </c>
      <c r="K40" s="110">
        <v>7046660</v>
      </c>
      <c r="L40" s="109"/>
      <c r="M40" s="110"/>
      <c r="N40" s="109"/>
      <c r="O40" s="110"/>
      <c r="P40" s="109">
        <f>$H40      +$J40      +$L40      +$N40</f>
        <v>14384000</v>
      </c>
      <c r="Q40" s="110">
        <f>$I40      +$K40      +$M40      +$O40</f>
        <v>7106338</v>
      </c>
      <c r="R40" s="54">
        <f>IF(($H40      =0),0,((($J40      -$H40      )/$H40      )*100))</f>
        <v>0</v>
      </c>
      <c r="S40" s="55">
        <f>IF(($I40      =0),0,((($K40      -$I40      )/$I40      )*100))</f>
        <v>11707.801870035859</v>
      </c>
      <c r="T40" s="54">
        <f>IF(($E40      =0),0,(($P40      /$E40      )*100))</f>
        <v>44.58772473651581</v>
      </c>
      <c r="U40" s="56">
        <f>IF(($E40      =0),0,(($Q40      /$E40      )*100))</f>
        <v>22.028326100433972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=0),0,((($J41      -$H41      )/$H41      )*100))</f>
        <v>0</v>
      </c>
      <c r="S41" s="55">
        <f>IF(($I41      =0),0,((($K41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239301000</v>
      </c>
      <c r="C42" s="111">
        <f>SUM(C37:C41)</f>
        <v>0</v>
      </c>
      <c r="D42" s="111"/>
      <c r="E42" s="111">
        <f>$B42      +$C42      +$D42</f>
        <v>239301000</v>
      </c>
      <c r="F42" s="112">
        <f>SUM(F37:F41)</f>
        <v>230511000</v>
      </c>
      <c r="G42" s="113">
        <f>SUM(G37:G41)</f>
        <v>92111000</v>
      </c>
      <c r="H42" s="112">
        <f>SUM(H37:H41)</f>
        <v>22597000</v>
      </c>
      <c r="I42" s="113">
        <f>SUM(I37:I41)</f>
        <v>6361544</v>
      </c>
      <c r="J42" s="112">
        <f>SUM(J37:J41)</f>
        <v>47375000</v>
      </c>
      <c r="K42" s="113">
        <f>SUM(K37:K41)</f>
        <v>66311516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69972000</v>
      </c>
      <c r="Q42" s="113">
        <f>$I42      +$K42      +$M42      +$O42</f>
        <v>72673060</v>
      </c>
      <c r="R42" s="58">
        <f>IF(($H42      =0),0,((($J42      -$H42      )/$H42      )*100))</f>
        <v>109.65172368013454</v>
      </c>
      <c r="S42" s="59">
        <f>IF(($I42      =0),0,((($K42      -$I42      )/$I42      )*100))</f>
        <v>942.3808433927361</v>
      </c>
      <c r="T42" s="58">
        <f>IF((+$E37+$E40) =0,0,(P42   /(+$E37+$E40) )*100)</f>
        <v>49.105914718019257</v>
      </c>
      <c r="U42" s="60">
        <f>IF((+$E37+$E40) =0,0,(Q42   /(+$E37+$E40) )*100)</f>
        <v>51.001501838699717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=0),0,((($J44      -$H44      )/$H44      )*100))</f>
        <v>0</v>
      </c>
      <c r="S44" s="55">
        <f>IF(($I44      =0),0,((($K44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>$B45      +$C45      +$D45</f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>$H45      +$J45      +$L45      +$N45</f>
        <v>0</v>
      </c>
      <c r="Q45" s="110">
        <f>$I45      +$K45      +$M45      +$O45</f>
        <v>0</v>
      </c>
      <c r="R45" s="54">
        <f>IF(($H45      =0),0,((($J45      -$H45      )/$H45      )*100))</f>
        <v>0</v>
      </c>
      <c r="S45" s="55">
        <f>IF(($I45      =0),0,((($K45      -$I45      )/$I45      )*100))</f>
        <v>0</v>
      </c>
      <c r="T45" s="54">
        <f>IF(($E45      =0),0,(($P45      /$E45      )*100))</f>
        <v>0</v>
      </c>
      <c r="U45" s="56">
        <f>IF(($E45      =0),0,(($Q45      /$E45      )*100))</f>
        <v>0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600037000</v>
      </c>
      <c r="C46" s="108"/>
      <c r="D46" s="108"/>
      <c r="E46" s="108">
        <f>$B46      +$C46      +$D46</f>
        <v>600037000</v>
      </c>
      <c r="F46" s="109">
        <v>600037000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=0),0,((($J46      -$H46      )/$H46      )*100))</f>
        <v>0</v>
      </c>
      <c r="S46" s="55">
        <f>IF(($I46      =0),0,((($K46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=0),0,((($J47      -$H47      )/$H47      )*100))</f>
        <v>0</v>
      </c>
      <c r="S47" s="55">
        <f>IF(($I47      =0),0,((($K47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=0),0,((($J48      -$H48      )/$H48      )*100))</f>
        <v>0</v>
      </c>
      <c r="S48" s="55">
        <f>IF(($I48      =0),0,((($K48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=0),0,((($J49      -$H49      )/$H49      )*100))</f>
        <v>0</v>
      </c>
      <c r="S49" s="55">
        <f>IF(($I49      =0),0,((($K49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=0),0,((($J50      -$H50      )/$H50      )*100))</f>
        <v>0</v>
      </c>
      <c r="S50" s="55">
        <f>IF(($I50      =0),0,((($K50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=0),0,((($J51      -$H51      )/$H51      )*100))</f>
        <v>0</v>
      </c>
      <c r="S51" s="55">
        <f>IF(($I51      =0),0,((($K51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=0),0,((($J52      -$H52      )/$H52      )*100))</f>
        <v>0</v>
      </c>
      <c r="S52" s="55">
        <f>IF(($I52      =0),0,((($K52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201975000</v>
      </c>
      <c r="C53" s="108"/>
      <c r="D53" s="108"/>
      <c r="E53" s="108">
        <f>$B53      +$C53      +$D53</f>
        <v>201975000</v>
      </c>
      <c r="F53" s="109">
        <v>201975000</v>
      </c>
      <c r="G53" s="110">
        <v>155475000</v>
      </c>
      <c r="H53" s="109">
        <v>28284000</v>
      </c>
      <c r="I53" s="110">
        <v>25582269</v>
      </c>
      <c r="J53" s="109">
        <v>66490000</v>
      </c>
      <c r="K53" s="110">
        <v>71831290</v>
      </c>
      <c r="L53" s="109"/>
      <c r="M53" s="110"/>
      <c r="N53" s="109"/>
      <c r="O53" s="110"/>
      <c r="P53" s="109">
        <f>$H53      +$J53      +$L53      +$N53</f>
        <v>94774000</v>
      </c>
      <c r="Q53" s="110">
        <f>$I53      +$K53      +$M53      +$O53</f>
        <v>97413559</v>
      </c>
      <c r="R53" s="54">
        <f>IF(($H53      =0),0,((($J53      -$H53      )/$H53      )*100))</f>
        <v>135.07990383255552</v>
      </c>
      <c r="S53" s="55">
        <f>IF(($I53      =0),0,((($K53      -$I53      )/$I53      )*100))</f>
        <v>180.78545339352033</v>
      </c>
      <c r="T53" s="54">
        <f>IF(($E53      =0),0,(($P53      /$E53      )*100))</f>
        <v>46.923629162025001</v>
      </c>
      <c r="U53" s="56">
        <f>IF(($E53      =0),0,(($Q53      /$E53      )*100))</f>
        <v>48.23050328010892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>$B54      +$C54      +$D54</f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=0),0,((($J54      -$H54      )/$H54      )*100))</f>
        <v>0</v>
      </c>
      <c r="S54" s="55">
        <f>IF(($I54      =0),0,((($K54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802012000</v>
      </c>
      <c r="C55" s="111">
        <f>SUM(C44:C54)</f>
        <v>0</v>
      </c>
      <c r="D55" s="111"/>
      <c r="E55" s="111">
        <f>$B55      +$C55      +$D55</f>
        <v>802012000</v>
      </c>
      <c r="F55" s="112">
        <f>SUM(F44:F54)</f>
        <v>802012000</v>
      </c>
      <c r="G55" s="113">
        <f>SUM(G44:G54)</f>
        <v>155475000</v>
      </c>
      <c r="H55" s="112">
        <f>SUM(H44:H54)</f>
        <v>28284000</v>
      </c>
      <c r="I55" s="113">
        <f>SUM(I44:I54)</f>
        <v>25582269</v>
      </c>
      <c r="J55" s="112">
        <f>SUM(J44:J54)</f>
        <v>66490000</v>
      </c>
      <c r="K55" s="113">
        <f>SUM(K44:K54)</f>
        <v>71831290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94774000</v>
      </c>
      <c r="Q55" s="113">
        <f>$I55      +$K55      +$M55      +$O55</f>
        <v>97413559</v>
      </c>
      <c r="R55" s="58">
        <f>IF(($H55      =0),0,((($J55      -$H55      )/$H55      )*100))</f>
        <v>135.07990383255552</v>
      </c>
      <c r="S55" s="59">
        <f>IF(($I55      =0),0,((($K55      -$I55      )/$I55      )*100))</f>
        <v>180.78545339352033</v>
      </c>
      <c r="T55" s="58">
        <f>IF((+$E45+$E47+$E49+$E50+$E53) =0,0,(P55   /(+$E45+$E47+$E49+$E50+$E53) )*100)</f>
        <v>46.923629162025001</v>
      </c>
      <c r="U55" s="60">
        <f>IF((+$E45+$E47+$E49+$E50+$E53) =0,0,(Q55   /(+$E45+$E47+$E49+$E50+$E53) )*100)</f>
        <v>48.23050328010892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=0),0,((($J63      -$H63      )/$H63      )*100))</f>
        <v>0</v>
      </c>
      <c r="S63" s="55">
        <f>IF(($I63      =0),0,((($K63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=0),0,((($J64      -$H64      )/$H64      )*100))</f>
        <v>0</v>
      </c>
      <c r="S64" s="55">
        <f>IF(($I64      =0),0,((($K64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=0),0,((($J65      -$H65      )/$H65      )*100))</f>
        <v>0</v>
      </c>
      <c r="S65" s="55">
        <f>IF(($I65      =0),0,((($K65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=0),0,((($J66      -$H66      )/$H66      )*100))</f>
        <v>0</v>
      </c>
      <c r="S66" s="55">
        <f>IF(($I66      =0),0,((($K66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2265499000</v>
      </c>
      <c r="C67" s="108"/>
      <c r="D67" s="108"/>
      <c r="E67" s="108">
        <f>$B67      +$C67      +$D67</f>
        <v>2265499000</v>
      </c>
      <c r="F67" s="109">
        <v>2265499000</v>
      </c>
      <c r="G67" s="110">
        <v>1593356000</v>
      </c>
      <c r="H67" s="109">
        <v>299797000</v>
      </c>
      <c r="I67" s="110">
        <v>355883367</v>
      </c>
      <c r="J67" s="109">
        <v>774375000</v>
      </c>
      <c r="K67" s="110">
        <v>1313997654</v>
      </c>
      <c r="L67" s="109"/>
      <c r="M67" s="110"/>
      <c r="N67" s="109"/>
      <c r="O67" s="110"/>
      <c r="P67" s="109">
        <f>$H67      +$J67      +$L67      +$N67</f>
        <v>1074172000</v>
      </c>
      <c r="Q67" s="110">
        <f>$I67      +$K67      +$M67      +$O67</f>
        <v>1669881021</v>
      </c>
      <c r="R67" s="54">
        <f>IF(($H67      =0),0,((($J67      -$H67      )/$H67      )*100))</f>
        <v>158.2997828530639</v>
      </c>
      <c r="S67" s="55">
        <f>IF(($I67      =0),0,((($K67      -$I67      )/$I67      )*100))</f>
        <v>269.2214292217821</v>
      </c>
      <c r="T67" s="54">
        <f>IF(($E67      =0),0,(($P67      /$E67      )*100))</f>
        <v>47.414366547943743</v>
      </c>
      <c r="U67" s="56">
        <f>IF(($E67      =0),0,(($Q67      /$E67      )*100))</f>
        <v>73.709192588476085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2265499000</v>
      </c>
      <c r="C68" s="111">
        <f>SUM(C63:C67)</f>
        <v>0</v>
      </c>
      <c r="D68" s="111"/>
      <c r="E68" s="111">
        <f>$B68      +$C68      +$D68</f>
        <v>2265499000</v>
      </c>
      <c r="F68" s="112">
        <f>SUM(F63:F67)</f>
        <v>2265499000</v>
      </c>
      <c r="G68" s="113">
        <f>SUM(G63:G67)</f>
        <v>1593356000</v>
      </c>
      <c r="H68" s="112">
        <f>SUM(H63:H67)</f>
        <v>299797000</v>
      </c>
      <c r="I68" s="113">
        <f>SUM(I63:I67)</f>
        <v>355883367</v>
      </c>
      <c r="J68" s="112">
        <f>SUM(J63:J67)</f>
        <v>774375000</v>
      </c>
      <c r="K68" s="113">
        <f>SUM(K63:K67)</f>
        <v>1313997654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1074172000</v>
      </c>
      <c r="Q68" s="113">
        <f>$I68      +$K68      +$M68      +$O68</f>
        <v>1669881021</v>
      </c>
      <c r="R68" s="58">
        <f>IF(($H68      =0),0,((($J68      -$H68      )/$H68      )*100))</f>
        <v>158.2997828530639</v>
      </c>
      <c r="S68" s="59">
        <f>IF(($I68      =0),0,((($K68      -$I68      )/$I68      )*100))</f>
        <v>269.2214292217821</v>
      </c>
      <c r="T68" s="58">
        <f>IF((+$E63+$E65+$E66++$E67) =0,0,(P68   /(+$E63+$E65+$E66+$E67) )*100)</f>
        <v>47.414366547943743</v>
      </c>
      <c r="U68" s="60">
        <f>IF((+$E63+$E65+$E67) =0,0,(Q68  /(+$E63+$E65+$E67) )*100)</f>
        <v>73.709192588476085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6518844000</v>
      </c>
      <c r="C69" s="120">
        <f>SUM(C9:C16,C19:C25,C28:C31,C34,C37:C41,C44:C54,C57:C60,C63:C67)</f>
        <v>0</v>
      </c>
      <c r="D69" s="120"/>
      <c r="E69" s="120">
        <f>$B69      +$C69      +$D69</f>
        <v>6518844000</v>
      </c>
      <c r="F69" s="121">
        <f>SUM(F9:F16,F19:F25,F28:F31,F34,F37:F41,F44:F54,F57:F60,F63:F67)</f>
        <v>6035967000</v>
      </c>
      <c r="G69" s="122">
        <f>SUM(G9:G16,G19:G25,G28:G31,G34,G37:G41,G44:G54,G57:G60,G63:G67)</f>
        <v>3508846000</v>
      </c>
      <c r="H69" s="121">
        <f>SUM(H9:H16,H19:H25,H28:H31,H34,H37:H41,H44:H54,H57:H60,H63:H67)</f>
        <v>594534000</v>
      </c>
      <c r="I69" s="122">
        <f>SUM(I9:I16,I19:I25,I28:I31,I34,I37:I41,I44:I54,I57:I60,I63:I67)</f>
        <v>605345296</v>
      </c>
      <c r="J69" s="121">
        <f>SUM(J9:J16,J19:J25,J28:J31,J34,J37:J41,J44:J54,J57:J60,J63:J67)</f>
        <v>1613200000</v>
      </c>
      <c r="K69" s="122">
        <f>SUM(K9:K16,K19:K25,K28:K31,K34,K37:K41,K44:K54,K57:K60,K63:K67)</f>
        <v>1966483290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2207734000</v>
      </c>
      <c r="Q69" s="122">
        <f>$I69      +$K69      +$M69      +$O69</f>
        <v>2571828586</v>
      </c>
      <c r="R69" s="67">
        <f>IF(($H69      =0),0,((($J69      -$H69      )/$H69      )*100))</f>
        <v>171.33856095698482</v>
      </c>
      <c r="S69" s="68">
        <f>IF(($I69      =0),0,((($K69      -$I69      )/$I69      )*100))</f>
        <v>224.85315455395889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38.372030371784263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44.700260363347653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429536000</v>
      </c>
      <c r="C71" s="108"/>
      <c r="D71" s="108"/>
      <c r="E71" s="108">
        <f>$B71      +$C71      +$D71</f>
        <v>429536000</v>
      </c>
      <c r="F71" s="109">
        <v>429536000</v>
      </c>
      <c r="G71" s="110">
        <v>320816000</v>
      </c>
      <c r="H71" s="109">
        <v>79082000</v>
      </c>
      <c r="I71" s="110">
        <v>90812011</v>
      </c>
      <c r="J71" s="109">
        <v>168633000</v>
      </c>
      <c r="K71" s="110">
        <v>157561989</v>
      </c>
      <c r="L71" s="109"/>
      <c r="M71" s="110"/>
      <c r="N71" s="109"/>
      <c r="O71" s="110"/>
      <c r="P71" s="109">
        <f>$H71      +$J71      +$L71      +$N71</f>
        <v>247715000</v>
      </c>
      <c r="Q71" s="110">
        <f>$I71      +$K71      +$M71      +$O71</f>
        <v>248374000</v>
      </c>
      <c r="R71" s="54">
        <f>IF(($H71      =0),0,((($J71      -$H71      )/$H71      )*100))</f>
        <v>113.23815786146025</v>
      </c>
      <c r="S71" s="55">
        <f>IF(($I71      =0),0,((($K71      -$I71      )/$I71      )*100))</f>
        <v>73.503468610556382</v>
      </c>
      <c r="T71" s="54">
        <f>IF(($E71      =0),0,(($P71      /$E71      )*100))</f>
        <v>57.670369887506524</v>
      </c>
      <c r="U71" s="56">
        <f>IF(($E71      =0),0,(($Q71      /$E71      )*100))</f>
        <v>57.823791253818072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52210000</v>
      </c>
      <c r="C72" s="108"/>
      <c r="D72" s="108"/>
      <c r="E72" s="108">
        <f>$B72      +$C72      +$D72</f>
        <v>52210000</v>
      </c>
      <c r="F72" s="109">
        <v>52210000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481746000</v>
      </c>
      <c r="C73" s="117">
        <f>SUM(C71:C72)</f>
        <v>0</v>
      </c>
      <c r="D73" s="117"/>
      <c r="E73" s="117">
        <f>$B73      +$C73      +$D73</f>
        <v>481746000</v>
      </c>
      <c r="F73" s="118">
        <f>SUM(F71:F72)</f>
        <v>481746000</v>
      </c>
      <c r="G73" s="119">
        <f>SUM(G71:G72)</f>
        <v>320816000</v>
      </c>
      <c r="H73" s="118">
        <f>SUM(H71:H72)</f>
        <v>79082000</v>
      </c>
      <c r="I73" s="119">
        <f>SUM(I71:I72)</f>
        <v>90812011</v>
      </c>
      <c r="J73" s="118">
        <f>SUM(J71:J72)</f>
        <v>168633000</v>
      </c>
      <c r="K73" s="119">
        <f>SUM(K71:K72)</f>
        <v>157561989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247715000</v>
      </c>
      <c r="Q73" s="119">
        <f>$I73      +$K73      +$M73      +$O73</f>
        <v>248374000</v>
      </c>
      <c r="R73" s="63">
        <f>IF(($H73      =0),0,((($J73      -$H73      )/$H73      )*100))</f>
        <v>113.23815786146025</v>
      </c>
      <c r="S73" s="64">
        <f>IF(($I73      =0),0,((($K73      -$I73      )/$I73      )*100))</f>
        <v>73.503468610556382</v>
      </c>
      <c r="T73" s="63">
        <f>IF(($E71      =0),0,(($P71      /$E71      )*100))</f>
        <v>57.670369887506524</v>
      </c>
      <c r="U73" s="65">
        <f>IF($E71   =0,0,($Q71   /$E71 )*100)</f>
        <v>57.823791253818072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481746000</v>
      </c>
      <c r="C74" s="120">
        <f>SUM(C71:C72)</f>
        <v>0</v>
      </c>
      <c r="D74" s="120"/>
      <c r="E74" s="120">
        <f>$B74      +$C74      +$D74</f>
        <v>481746000</v>
      </c>
      <c r="F74" s="121">
        <f>SUM(F71:F72)</f>
        <v>481746000</v>
      </c>
      <c r="G74" s="122">
        <f>SUM(G71:G72)</f>
        <v>320816000</v>
      </c>
      <c r="H74" s="121">
        <f>SUM(H71:H72)</f>
        <v>79082000</v>
      </c>
      <c r="I74" s="122">
        <f>SUM(I71:I72)</f>
        <v>90812011</v>
      </c>
      <c r="J74" s="121">
        <f>SUM(J71:J72)</f>
        <v>168633000</v>
      </c>
      <c r="K74" s="122">
        <f>SUM(K71:K72)</f>
        <v>157561989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247715000</v>
      </c>
      <c r="Q74" s="122">
        <f>$I74      +$K74      +$M74      +$O74</f>
        <v>248374000</v>
      </c>
      <c r="R74" s="67">
        <f>IF(($H74      =0),0,((($J74      -$H74      )/$H74      )*100))</f>
        <v>113.23815786146025</v>
      </c>
      <c r="S74" s="68">
        <f>IF(($I74      =0),0,((($K74      -$I74      )/$I74      )*100))</f>
        <v>73.503468610556382</v>
      </c>
      <c r="T74" s="67">
        <f>IF(($E71      =0),0,(($P71      /$E71      )*100))</f>
        <v>57.670369887506524</v>
      </c>
      <c r="U74" s="71">
        <f>IF($E71   =0,0,($Q71   /$E71 )*100)</f>
        <v>57.823791253818072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7000590000</v>
      </c>
      <c r="C75" s="120">
        <f>SUM(C9:C16,C19:C25,C28:C31,C34,C37:C41,C44:C54,C57:C60,C63:C67,C71:C72)</f>
        <v>0</v>
      </c>
      <c r="D75" s="120"/>
      <c r="E75" s="120">
        <f>$B75      +$C75      +$D75</f>
        <v>7000590000</v>
      </c>
      <c r="F75" s="121">
        <f>SUM(F9:F16,F19:F25,F28:F31,F34,F37:F41,F44:F54,F57:F60,F63:F67,F71:F72)</f>
        <v>6517713000</v>
      </c>
      <c r="G75" s="122">
        <f>SUM(G9:G16,G19:G25,G28:G31,G34,G37:G41,G44:G54,G57:G60,G63:G67,G71:G72)</f>
        <v>3829662000</v>
      </c>
      <c r="H75" s="121">
        <f>SUM(H9:H16,H19:H25,H28:H31,H34,H37:H41,H44:H54,H57:H60,H63:H67,H71:H72)</f>
        <v>673616000</v>
      </c>
      <c r="I75" s="122">
        <f>SUM(I9:I16,I19:I25,I28:I31,I34,I37:I41,I44:I54,I57:I60,I63:I67,I71:I72)</f>
        <v>696157307</v>
      </c>
      <c r="J75" s="121">
        <f>SUM(J9:J16,J19:J25,J28:J31,J34,J37:J41,J44:J54,J57:J60,J63:J67,J71:J72)</f>
        <v>1781833000</v>
      </c>
      <c r="K75" s="122">
        <f>SUM(K9:K16,K19:K25,K28:K31,K34,K37:K41,K44:K54,K57:K60,K63:K67,K71:K72)</f>
        <v>2124045279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2455449000</v>
      </c>
      <c r="Q75" s="122">
        <f>$I75      +$K75      +$M75      +$O75</f>
        <v>2820202586</v>
      </c>
      <c r="R75" s="67">
        <f>IF(($H75      =0),0,((($J75      -$H75      )/$H75      )*100))</f>
        <v>164.51761834635755</v>
      </c>
      <c r="S75" s="68">
        <f>IF(($I75      =0),0,((($K75      -$I75      )/$I75      )*100))</f>
        <v>205.10995972351401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39.712687978102664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45.611953387285268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=0),0,((($J88      -$H88      )/$H88      )*100))</f>
        <v>0</v>
      </c>
      <c r="S88" s="98">
        <f>IF(($I88      =0),0,((($K88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=0),0,((($J89      -$H89      )/$H89      )*100))</f>
        <v>0</v>
      </c>
      <c r="S89" s="98">
        <f>IF(($I89      =0),0,((($K89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=0),0,((($J90      -$H90      )/$H90      )*100))</f>
        <v>0</v>
      </c>
      <c r="S90" s="98">
        <f>IF(($I90      =0),0,((($K90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=0),0,((($J91      -$H91      )/$H91      )*100))</f>
        <v>0</v>
      </c>
      <c r="S91" s="98">
        <f>IF(($I91      =0),0,((($K91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=0),0,((($J92      -$H92      )/$H92      )*100))</f>
        <v>0</v>
      </c>
      <c r="S92" s="98">
        <f>IF(($I92      =0),0,((($K92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=0),0,((($J93      -$H93      )/$H93      )*100))</f>
        <v>0</v>
      </c>
      <c r="S93" s="98">
        <f>IF(($I93      =0),0,((($K93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=0),0,((($J94      -$H94      )/$H94      )*100))</f>
        <v>0</v>
      </c>
      <c r="S94" s="98">
        <f>IF(($I94      =0),0,((($K94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=0),0,((($J95      -$H95      )/$H95      )*100))</f>
        <v>0</v>
      </c>
      <c r="S95" s="98">
        <f>IF(($I95      =0),0,((($K95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=0),0,((($J96      -$H96      )/$H96      )*100))</f>
        <v>0</v>
      </c>
      <c r="S96" s="104">
        <f>IF(($I96      =0),0,((($K96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za+yw+lFBGtGpdKAtOTVkjkt0RGqDQ/9gklV7EUvtIXbMUHYhq9XSSd48jY0BRfFgp07SK12knIY8TMQwgZ/lQ==" saltValue="V6t5v1VgCHwST0CRbczJC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26084-7408-41F1-8704-47D53E8FCD92}">
  <sheetPr>
    <pageSetUpPr fitToPage="1"/>
  </sheetPr>
  <dimension ref="A1:W126"/>
  <sheetViews>
    <sheetView showGridLines="0" workbookViewId="0">
      <selection activeCell="A7" sqref="A7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119000000</v>
      </c>
      <c r="C10" s="108"/>
      <c r="D10" s="108"/>
      <c r="E10" s="108">
        <f>$B10      +$C10      +$D10</f>
        <v>119000000</v>
      </c>
      <c r="F10" s="109">
        <v>119000000</v>
      </c>
      <c r="G10" s="110">
        <v>119000000</v>
      </c>
      <c r="H10" s="109">
        <v>28639000</v>
      </c>
      <c r="I10" s="110">
        <v>24253966</v>
      </c>
      <c r="J10" s="109">
        <v>21875000</v>
      </c>
      <c r="K10" s="110">
        <v>27322774</v>
      </c>
      <c r="L10" s="109"/>
      <c r="M10" s="110"/>
      <c r="N10" s="109"/>
      <c r="O10" s="110"/>
      <c r="P10" s="109">
        <f>$H10      +$J10      +$L10      +$N10</f>
        <v>50514000</v>
      </c>
      <c r="Q10" s="110">
        <f>$I10      +$K10      +$M10      +$O10</f>
        <v>51576740</v>
      </c>
      <c r="R10" s="54">
        <f>IF(($H10      =0),0,((($J10      -$H10      )/$H10      )*100))</f>
        <v>-23.618143091588394</v>
      </c>
      <c r="S10" s="55">
        <f>IF(($I10      =0),0,((($K10      -$I10      )/$I10      )*100))</f>
        <v>12.652809029253195</v>
      </c>
      <c r="T10" s="54">
        <f>IF(($E10      =0),0,(($P10      /$E10      )*100))</f>
        <v>42.448739495798321</v>
      </c>
      <c r="U10" s="56">
        <f>IF(($E10      =0),0,(($Q10      /$E10      )*100))</f>
        <v>43.341798319327729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31500000</v>
      </c>
      <c r="C11" s="108"/>
      <c r="D11" s="108"/>
      <c r="E11" s="108">
        <f>$B11      +$C11      +$D11</f>
        <v>31500000</v>
      </c>
      <c r="F11" s="109">
        <v>31500000</v>
      </c>
      <c r="G11" s="110">
        <v>19500000</v>
      </c>
      <c r="H11" s="109">
        <v>5389000</v>
      </c>
      <c r="I11" s="110">
        <v>13400340</v>
      </c>
      <c r="J11" s="109">
        <v>4931000</v>
      </c>
      <c r="K11" s="110">
        <v>3216706</v>
      </c>
      <c r="L11" s="109"/>
      <c r="M11" s="110"/>
      <c r="N11" s="109"/>
      <c r="O11" s="110"/>
      <c r="P11" s="109">
        <f>$H11      +$J11      +$L11      +$N11</f>
        <v>10320000</v>
      </c>
      <c r="Q11" s="110">
        <f>$I11      +$K11      +$M11      +$O11</f>
        <v>16617046</v>
      </c>
      <c r="R11" s="54">
        <f>IF(($H11      =0),0,((($J11      -$H11      )/$H11      )*100))</f>
        <v>-8.4987938393022819</v>
      </c>
      <c r="S11" s="55">
        <f>IF(($I11      =0),0,((($K11      -$I11      )/$I11      )*100))</f>
        <v>-75.995340416735687</v>
      </c>
      <c r="T11" s="54">
        <f>IF(($E11      =0),0,(($P11      /$E11      )*100))</f>
        <v>32.761904761904766</v>
      </c>
      <c r="U11" s="56">
        <f>IF(($E11      =0),0,(($Q11      /$E11      )*100))</f>
        <v>52.75252698412698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=0),0,((($J12      -$H12      )/$H12      )*100))</f>
        <v>0</v>
      </c>
      <c r="S12" s="55">
        <f>IF(($I12      =0),0,((($K12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>
        <v>221753000</v>
      </c>
      <c r="C13" s="108"/>
      <c r="D13" s="108"/>
      <c r="E13" s="108">
        <f>$B13      +$C13      +$D13</f>
        <v>221753000</v>
      </c>
      <c r="F13" s="109" t="s">
        <v>1</v>
      </c>
      <c r="G13" s="110" t="s">
        <v>1</v>
      </c>
      <c r="H13" s="109"/>
      <c r="I13" s="110"/>
      <c r="J13" s="109"/>
      <c r="K13" s="110">
        <v>-1707838</v>
      </c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-1707838</v>
      </c>
      <c r="R13" s="54">
        <f>IF(($H13      =0),0,((($J13      -$H13      )/$H13      )*100))</f>
        <v>0</v>
      </c>
      <c r="S13" s="55">
        <f>IF(($I13      =0),0,((($K13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-0.77015327864786498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79194000</v>
      </c>
      <c r="C14" s="108"/>
      <c r="D14" s="108"/>
      <c r="E14" s="108">
        <f>$B14      +$C14      +$D14</f>
        <v>79194000</v>
      </c>
      <c r="F14" s="109">
        <v>79194000</v>
      </c>
      <c r="G14" s="110">
        <v>63035000</v>
      </c>
      <c r="H14" s="109">
        <v>17122000</v>
      </c>
      <c r="I14" s="110">
        <v>14800817</v>
      </c>
      <c r="J14" s="109">
        <v>24485000</v>
      </c>
      <c r="K14" s="110">
        <v>14659515</v>
      </c>
      <c r="L14" s="109"/>
      <c r="M14" s="110"/>
      <c r="N14" s="109"/>
      <c r="O14" s="110"/>
      <c r="P14" s="109">
        <f>$H14      +$J14      +$L14      +$N14</f>
        <v>41607000</v>
      </c>
      <c r="Q14" s="110">
        <f>$I14      +$K14      +$M14      +$O14</f>
        <v>29460332</v>
      </c>
      <c r="R14" s="54">
        <f>IF(($H14      =0),0,((($J14      -$H14      )/$H14      )*100))</f>
        <v>43.003153837168554</v>
      </c>
      <c r="S14" s="55">
        <f>IF(($I14      =0),0,((($K14      -$I14      )/$I14      )*100))</f>
        <v>-0.95469054174509416</v>
      </c>
      <c r="T14" s="54">
        <f>IF(($E14      =0),0,(($P14      /$E14      )*100))</f>
        <v>52.538071065989847</v>
      </c>
      <c r="U14" s="56">
        <f>IF(($E14      =0),0,(($Q14      /$E14      )*100))</f>
        <v>37.20020708639543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18500000</v>
      </c>
      <c r="C15" s="108"/>
      <c r="D15" s="108"/>
      <c r="E15" s="108">
        <f>$B15      +$C15      +$D15</f>
        <v>18500000</v>
      </c>
      <c r="F15" s="109">
        <v>18500000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=0),0,((($J15      -$H15      )/$H15      )*100))</f>
        <v>0</v>
      </c>
      <c r="S15" s="55">
        <f>IF(($I15      =0),0,((($K15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>$B16      +$C16      +$D16</f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=0),0,((($J16      -$H16      )/$H16      )*100))</f>
        <v>0</v>
      </c>
      <c r="S16" s="55">
        <f>IF(($I16      =0),0,((($K16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515947000</v>
      </c>
      <c r="C17" s="111">
        <f>SUM(C9:C16)</f>
        <v>0</v>
      </c>
      <c r="D17" s="111"/>
      <c r="E17" s="111">
        <f>$B17      +$C17      +$D17</f>
        <v>515947000</v>
      </c>
      <c r="F17" s="112">
        <f>SUM(F9:F16)</f>
        <v>294194000</v>
      </c>
      <c r="G17" s="113">
        <f>SUM(G9:G16)</f>
        <v>201535000</v>
      </c>
      <c r="H17" s="112">
        <f>SUM(H9:H16)</f>
        <v>51150000</v>
      </c>
      <c r="I17" s="113">
        <f>SUM(I9:I16)</f>
        <v>52455123</v>
      </c>
      <c r="J17" s="112">
        <f>SUM(J9:J16)</f>
        <v>51291000</v>
      </c>
      <c r="K17" s="113">
        <f>SUM(K9:K16)</f>
        <v>43491157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102441000</v>
      </c>
      <c r="Q17" s="113">
        <f>$I17      +$K17      +$M17      +$O17</f>
        <v>95946280</v>
      </c>
      <c r="R17" s="58">
        <f>IF(($H17      =0),0,((($J17      -$H17      )/$H17      )*100))</f>
        <v>0.2756598240469208</v>
      </c>
      <c r="S17" s="59">
        <f>IF(($I17      =0),0,((($K17      -$I17      )/$I17      )*100))</f>
        <v>-17.088828482968193</v>
      </c>
      <c r="T17" s="58">
        <f>IF((SUM($E9:$E14))=0,0,(P17/(SUM($E9:$E14))*100))</f>
        <v>22.691700243882448</v>
      </c>
      <c r="U17" s="60">
        <f>IF((SUM($E9:$E14))=0,0,(Q17/(SUM($E9:$E14))*100))</f>
        <v>21.253055175912124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338502000</v>
      </c>
      <c r="C19" s="108"/>
      <c r="D19" s="108"/>
      <c r="E19" s="108">
        <f>$B19      +$C19      +$D19</f>
        <v>338502000</v>
      </c>
      <c r="F19" s="109">
        <v>338502000</v>
      </c>
      <c r="G19" s="110">
        <v>291431000</v>
      </c>
      <c r="H19" s="109">
        <v>106301000</v>
      </c>
      <c r="I19" s="110">
        <v>71166529</v>
      </c>
      <c r="J19" s="109">
        <v>109689000</v>
      </c>
      <c r="K19" s="110">
        <v>86732220</v>
      </c>
      <c r="L19" s="109"/>
      <c r="M19" s="110"/>
      <c r="N19" s="109"/>
      <c r="O19" s="110"/>
      <c r="P19" s="109">
        <f>$H19      +$J19      +$L19      +$N19</f>
        <v>215990000</v>
      </c>
      <c r="Q19" s="110">
        <f>$I19      +$K19      +$M19      +$O19</f>
        <v>157898749</v>
      </c>
      <c r="R19" s="54">
        <f>IF(($H19      =0),0,((($J19      -$H19      )/$H19      )*100))</f>
        <v>3.1871760378547704</v>
      </c>
      <c r="S19" s="55">
        <f>IF(($I19      =0),0,((($K19      -$I19      )/$I19      )*100))</f>
        <v>21.872207649750631</v>
      </c>
      <c r="T19" s="54">
        <f>IF(($E19      =0),0,(($P19      /$E19      )*100))</f>
        <v>63.807599364257818</v>
      </c>
      <c r="U19" s="56">
        <f>IF(($E19      =0),0,(($Q19      /$E19      )*100))</f>
        <v>46.646326757301289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=0),0,((($J20      -$H20      )/$H20      )*100))</f>
        <v>0</v>
      </c>
      <c r="S20" s="55">
        <f>IF(($I20      =0),0,((($K20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=0),0,((($J21      -$H21      )/$H21      )*100))</f>
        <v>0</v>
      </c>
      <c r="S21" s="55">
        <f>IF(($I21      =0),0,((($K21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>
        <v>13500000</v>
      </c>
      <c r="D22" s="108"/>
      <c r="E22" s="108">
        <f>$B22      +$C22      +$D22</f>
        <v>13500000</v>
      </c>
      <c r="F22" s="109">
        <v>13500000</v>
      </c>
      <c r="G22" s="110">
        <v>13500000</v>
      </c>
      <c r="H22" s="109"/>
      <c r="I22" s="110"/>
      <c r="J22" s="109">
        <v>843000</v>
      </c>
      <c r="K22" s="110"/>
      <c r="L22" s="109"/>
      <c r="M22" s="110"/>
      <c r="N22" s="109"/>
      <c r="O22" s="110"/>
      <c r="P22" s="109">
        <f>$H22      +$J22      +$L22      +$N22</f>
        <v>843000</v>
      </c>
      <c r="Q22" s="110">
        <f>$I22      +$K22      +$M22      +$O22</f>
        <v>0</v>
      </c>
      <c r="R22" s="54">
        <f>IF(($H22      =0),0,((($J22      -$H22      )/$H22      )*100))</f>
        <v>0</v>
      </c>
      <c r="S22" s="55">
        <f>IF(($I22      =0),0,((($K22      -$I22      )/$I22      )*100))</f>
        <v>0</v>
      </c>
      <c r="T22" s="54">
        <f>IF(($E22      =0),0,(($P22      /$E22      )*100))</f>
        <v>6.2444444444444445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>
        <v>76432000</v>
      </c>
      <c r="C23" s="108"/>
      <c r="D23" s="108"/>
      <c r="E23" s="108">
        <f>$B23      +$C23      +$D23</f>
        <v>76432000</v>
      </c>
      <c r="F23" s="109">
        <v>76432000</v>
      </c>
      <c r="G23" s="110">
        <v>36345000</v>
      </c>
      <c r="H23" s="109">
        <v>2312000</v>
      </c>
      <c r="I23" s="110">
        <v>840907</v>
      </c>
      <c r="J23" s="109">
        <v>19996000</v>
      </c>
      <c r="K23" s="110">
        <v>14033254</v>
      </c>
      <c r="L23" s="109"/>
      <c r="M23" s="110"/>
      <c r="N23" s="109"/>
      <c r="O23" s="110"/>
      <c r="P23" s="109">
        <f>$H23      +$J23      +$L23      +$N23</f>
        <v>22308000</v>
      </c>
      <c r="Q23" s="110">
        <f>$I23      +$K23      +$M23      +$O23</f>
        <v>14874161</v>
      </c>
      <c r="R23" s="54">
        <f>IF(($H23      =0),0,((($J23      -$H23      )/$H23      )*100))</f>
        <v>764.87889273356404</v>
      </c>
      <c r="S23" s="55">
        <f>IF(($I23      =0),0,((($K23      -$I23      )/$I23      )*100))</f>
        <v>1568.8235441017855</v>
      </c>
      <c r="T23" s="54">
        <f>IF(($E23      =0),0,(($P23      /$E23      )*100))</f>
        <v>29.186728072011725</v>
      </c>
      <c r="U23" s="56">
        <f>IF(($E23      =0),0,(($Q23      /$E23      )*100))</f>
        <v>19.460646064475611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=0),0,((($J24      -$H24      )/$H24      )*100))</f>
        <v>0</v>
      </c>
      <c r="S24" s="55">
        <f>IF(($I24      =0),0,((($K24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=0),0,((($J25      -$H25      )/$H25      )*100))</f>
        <v>0</v>
      </c>
      <c r="S25" s="55">
        <f>IF(($I25      =0),0,((($K25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414934000</v>
      </c>
      <c r="C26" s="111">
        <f>SUM(C19:C25)</f>
        <v>13500000</v>
      </c>
      <c r="D26" s="111"/>
      <c r="E26" s="111">
        <f>$B26      +$C26      +$D26</f>
        <v>428434000</v>
      </c>
      <c r="F26" s="112">
        <f>SUM(F19:F25)</f>
        <v>428434000</v>
      </c>
      <c r="G26" s="113">
        <f>SUM(G19:G25)</f>
        <v>341276000</v>
      </c>
      <c r="H26" s="112">
        <f>SUM(H19:H25)</f>
        <v>108613000</v>
      </c>
      <c r="I26" s="113">
        <f>SUM(I19:I25)</f>
        <v>72007436</v>
      </c>
      <c r="J26" s="112">
        <f>SUM(J19:J25)</f>
        <v>130528000</v>
      </c>
      <c r="K26" s="113">
        <f>SUM(K19:K25)</f>
        <v>100765474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239141000</v>
      </c>
      <c r="Q26" s="113">
        <f>$I26      +$K26      +$M26      +$O26</f>
        <v>172772910</v>
      </c>
      <c r="R26" s="58">
        <f>IF(($H26      =0),0,((($J26      -$H26      )/$H26      )*100))</f>
        <v>20.177142699308554</v>
      </c>
      <c r="S26" s="59">
        <f>IF(($I26      =0),0,((($K26      -$I26      )/$I26      )*100))</f>
        <v>39.937594778405945</v>
      </c>
      <c r="T26" s="58">
        <f>IF(($E26-$E21-$E25)   =0,0,($P26   /($E26-$E21-$E25)   )*100)</f>
        <v>55.817465467259829</v>
      </c>
      <c r="U26" s="60">
        <f>IF(($E26-$E21-$E25)   =0,0,($Q26   /($E26-$E21-$E25)   )*100)</f>
        <v>40.326610399734847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846609000</v>
      </c>
      <c r="C30" s="108"/>
      <c r="D30" s="108"/>
      <c r="E30" s="108">
        <f>$B30      +$C30      +$D30</f>
        <v>846609000</v>
      </c>
      <c r="F30" s="109">
        <v>846609000</v>
      </c>
      <c r="G30" s="110">
        <v>522033000</v>
      </c>
      <c r="H30" s="109">
        <v>57080000</v>
      </c>
      <c r="I30" s="110">
        <v>49897293</v>
      </c>
      <c r="J30" s="109">
        <v>58672000</v>
      </c>
      <c r="K30" s="110">
        <v>65541179</v>
      </c>
      <c r="L30" s="109"/>
      <c r="M30" s="110"/>
      <c r="N30" s="109"/>
      <c r="O30" s="110"/>
      <c r="P30" s="109">
        <f>$H30      +$J30      +$L30      +$N30</f>
        <v>115752000</v>
      </c>
      <c r="Q30" s="110">
        <f>$I30      +$K30      +$M30      +$O30</f>
        <v>115438472</v>
      </c>
      <c r="R30" s="54">
        <f>IF(($H30      =0),0,((($J30      -$H30      )/$H30      )*100))</f>
        <v>2.7890679747722493</v>
      </c>
      <c r="S30" s="55">
        <f>IF(($I30      =0),0,((($K30      -$I30      )/$I30      )*100))</f>
        <v>31.352173754195444</v>
      </c>
      <c r="T30" s="54">
        <f>IF(($E30      =0),0,(($P30      /$E30      )*100))</f>
        <v>13.672427295244912</v>
      </c>
      <c r="U30" s="56">
        <f>IF(($E30      =0),0,(($Q30      /$E30      )*100))</f>
        <v>13.635393906750343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28354000</v>
      </c>
      <c r="C31" s="108"/>
      <c r="D31" s="108"/>
      <c r="E31" s="108">
        <f>$B31      +$C31      +$D31</f>
        <v>28354000</v>
      </c>
      <c r="F31" s="109">
        <v>28354000</v>
      </c>
      <c r="G31" s="110">
        <v>19848000</v>
      </c>
      <c r="H31" s="109">
        <v>2850000</v>
      </c>
      <c r="I31" s="110">
        <v>1802078</v>
      </c>
      <c r="J31" s="109">
        <v>7765000</v>
      </c>
      <c r="K31" s="110">
        <v>6874431</v>
      </c>
      <c r="L31" s="109"/>
      <c r="M31" s="110"/>
      <c r="N31" s="109"/>
      <c r="O31" s="110"/>
      <c r="P31" s="109">
        <f>$H31      +$J31      +$L31      +$N31</f>
        <v>10615000</v>
      </c>
      <c r="Q31" s="110">
        <f>$I31      +$K31      +$M31      +$O31</f>
        <v>8676509</v>
      </c>
      <c r="R31" s="54">
        <f>IF(($H31      =0),0,((($J31      -$H31      )/$H31      )*100))</f>
        <v>172.45614035087721</v>
      </c>
      <c r="S31" s="55">
        <f>IF(($I31      =0),0,((($K31      -$I31      )/$I31      )*100))</f>
        <v>281.47244458896898</v>
      </c>
      <c r="T31" s="54">
        <f>IF(($E31      =0),0,(($P31      /$E31      )*100))</f>
        <v>37.437398603371655</v>
      </c>
      <c r="U31" s="56">
        <f>IF(($E31      =0),0,(($Q31      /$E31      )*100))</f>
        <v>30.600652465260637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874963000</v>
      </c>
      <c r="C32" s="111">
        <f>SUM(C28:C31)</f>
        <v>0</v>
      </c>
      <c r="D32" s="111"/>
      <c r="E32" s="111">
        <f>$B32      +$C32      +$D32</f>
        <v>874963000</v>
      </c>
      <c r="F32" s="112">
        <f>SUM(F28:F31)</f>
        <v>874963000</v>
      </c>
      <c r="G32" s="113">
        <f>SUM(G28:G31)</f>
        <v>541881000</v>
      </c>
      <c r="H32" s="112">
        <f>SUM(H28:H31)</f>
        <v>59930000</v>
      </c>
      <c r="I32" s="113">
        <f>SUM(I28:I31)</f>
        <v>51699371</v>
      </c>
      <c r="J32" s="112">
        <f>SUM(J28:J31)</f>
        <v>66437000</v>
      </c>
      <c r="K32" s="113">
        <f>SUM(K28:K31)</f>
        <v>72415610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126367000</v>
      </c>
      <c r="Q32" s="113">
        <f>$I32      +$K32      +$M32      +$O32</f>
        <v>124114981</v>
      </c>
      <c r="R32" s="58">
        <f>IF(($H32      =0),0,((($J32      -$H32      )/$H32      )*100))</f>
        <v>10.857667278491572</v>
      </c>
      <c r="S32" s="59">
        <f>IF(($I32      =0),0,((($K32      -$I32      )/$I32      )*100))</f>
        <v>40.070582290063065</v>
      </c>
      <c r="T32" s="58">
        <f>IF($E32   =0,0,($P32   /$E32   )*100)</f>
        <v>14.442553570836711</v>
      </c>
      <c r="U32" s="60">
        <f>IF($E32   =0,0,($Q32   /$E32   )*100)</f>
        <v>14.185169087149971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137817000</v>
      </c>
      <c r="C34" s="108"/>
      <c r="D34" s="108"/>
      <c r="E34" s="108">
        <f>$B34      +$C34      +$D34</f>
        <v>137817000</v>
      </c>
      <c r="F34" s="109">
        <v>137817000</v>
      </c>
      <c r="G34" s="110">
        <v>91465000</v>
      </c>
      <c r="H34" s="109">
        <v>28204000</v>
      </c>
      <c r="I34" s="110">
        <v>28223598</v>
      </c>
      <c r="J34" s="109">
        <v>35380000</v>
      </c>
      <c r="K34" s="110">
        <v>59000178</v>
      </c>
      <c r="L34" s="109"/>
      <c r="M34" s="110"/>
      <c r="N34" s="109"/>
      <c r="O34" s="110"/>
      <c r="P34" s="109">
        <f>$H34      +$J34      +$L34      +$N34</f>
        <v>63584000</v>
      </c>
      <c r="Q34" s="110">
        <f>$I34      +$K34      +$M34      +$O34</f>
        <v>87223776</v>
      </c>
      <c r="R34" s="54">
        <f>IF(($H34      =0),0,((($J34      -$H34      )/$H34      )*100))</f>
        <v>25.443199546163665</v>
      </c>
      <c r="S34" s="55">
        <f>IF(($I34      =0),0,((($K34      -$I34      )/$I34      )*100))</f>
        <v>109.04555825943949</v>
      </c>
      <c r="T34" s="54">
        <f>IF(($E34      =0),0,(($P34      /$E34      )*100))</f>
        <v>46.136543387245403</v>
      </c>
      <c r="U34" s="56">
        <f>IF(($E34      =0),0,(($Q34      /$E34      )*100))</f>
        <v>63.289562245586538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137817000</v>
      </c>
      <c r="C35" s="111">
        <f>C34</f>
        <v>0</v>
      </c>
      <c r="D35" s="111"/>
      <c r="E35" s="111">
        <f>$B35      +$C35      +$D35</f>
        <v>137817000</v>
      </c>
      <c r="F35" s="112">
        <f>F34</f>
        <v>137817000</v>
      </c>
      <c r="G35" s="113">
        <f>G34</f>
        <v>91465000</v>
      </c>
      <c r="H35" s="112">
        <f>H34</f>
        <v>28204000</v>
      </c>
      <c r="I35" s="113">
        <f>I34</f>
        <v>28223598</v>
      </c>
      <c r="J35" s="112">
        <f>J34</f>
        <v>35380000</v>
      </c>
      <c r="K35" s="113">
        <f>K34</f>
        <v>59000178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63584000</v>
      </c>
      <c r="Q35" s="113">
        <f>$I35      +$K35      +$M35      +$O35</f>
        <v>87223776</v>
      </c>
      <c r="R35" s="58">
        <f>IF(($H35      =0),0,((($J35      -$H35      )/$H35      )*100))</f>
        <v>25.443199546163665</v>
      </c>
      <c r="S35" s="59">
        <f>IF(($I35      =0),0,((($K35      -$I35      )/$I35      )*100))</f>
        <v>109.04555825943949</v>
      </c>
      <c r="T35" s="58">
        <f>IF($E35   =0,0,($P35   /$E35   )*100)</f>
        <v>46.136543387245403</v>
      </c>
      <c r="U35" s="60">
        <f>IF($E35   =0,0,($Q35   /$E35   )*100)</f>
        <v>63.289562245586538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346125000</v>
      </c>
      <c r="C37" s="108"/>
      <c r="D37" s="108"/>
      <c r="E37" s="108">
        <f>$B37      +$C37      +$D37</f>
        <v>346125000</v>
      </c>
      <c r="F37" s="109">
        <v>345125000</v>
      </c>
      <c r="G37" s="110">
        <v>211954000</v>
      </c>
      <c r="H37" s="109">
        <v>56506000</v>
      </c>
      <c r="I37" s="110">
        <v>42432832</v>
      </c>
      <c r="J37" s="109">
        <v>81874000</v>
      </c>
      <c r="K37" s="110">
        <v>59808219</v>
      </c>
      <c r="L37" s="109"/>
      <c r="M37" s="110"/>
      <c r="N37" s="109"/>
      <c r="O37" s="110"/>
      <c r="P37" s="109">
        <f>$H37      +$J37      +$L37      +$N37</f>
        <v>138380000</v>
      </c>
      <c r="Q37" s="110">
        <f>$I37      +$K37      +$M37      +$O37</f>
        <v>102241051</v>
      </c>
      <c r="R37" s="54">
        <f>IF(($H37      =0),0,((($J37      -$H37      )/$H37      )*100))</f>
        <v>44.894347502920048</v>
      </c>
      <c r="S37" s="55">
        <f>IF(($I37      =0),0,((($K37      -$I37      )/$I37      )*100))</f>
        <v>40.947978678396957</v>
      </c>
      <c r="T37" s="54">
        <f>IF(($E37      =0),0,(($P37      /$E37      )*100))</f>
        <v>39.979776092452148</v>
      </c>
      <c r="U37" s="56">
        <f>IF(($E37      =0),0,(($Q37      /$E37      )*100))</f>
        <v>29.538765185987721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466144000</v>
      </c>
      <c r="C38" s="108"/>
      <c r="D38" s="108"/>
      <c r="E38" s="108">
        <f>$B38      +$C38      +$D38</f>
        <v>466144000</v>
      </c>
      <c r="F38" s="109">
        <v>423822000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=0),0,((($J38      -$H38      )/$H38      )*100))</f>
        <v>0</v>
      </c>
      <c r="S38" s="55">
        <f>IF(($I38      =0),0,((($K38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=0),0,((($J39      -$H39      )/$H39      )*100))</f>
        <v>0</v>
      </c>
      <c r="S39" s="55">
        <f>IF(($I39      =0),0,((($K39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30000000</v>
      </c>
      <c r="C40" s="108"/>
      <c r="D40" s="108"/>
      <c r="E40" s="108">
        <f>$B40      +$C40      +$D40</f>
        <v>30000000</v>
      </c>
      <c r="F40" s="109">
        <v>30000000</v>
      </c>
      <c r="G40" s="110">
        <v>19100000</v>
      </c>
      <c r="H40" s="109"/>
      <c r="I40" s="110">
        <v>279991</v>
      </c>
      <c r="J40" s="109">
        <v>7844000</v>
      </c>
      <c r="K40" s="110">
        <v>3963052</v>
      </c>
      <c r="L40" s="109"/>
      <c r="M40" s="110"/>
      <c r="N40" s="109"/>
      <c r="O40" s="110"/>
      <c r="P40" s="109">
        <f>$H40      +$J40      +$L40      +$N40</f>
        <v>7844000</v>
      </c>
      <c r="Q40" s="110">
        <f>$I40      +$K40      +$M40      +$O40</f>
        <v>4243043</v>
      </c>
      <c r="R40" s="54">
        <f>IF(($H40      =0),0,((($J40      -$H40      )/$H40      )*100))</f>
        <v>0</v>
      </c>
      <c r="S40" s="55">
        <f>IF(($I40      =0),0,((($K40      -$I40      )/$I40      )*100))</f>
        <v>1315.4212099674633</v>
      </c>
      <c r="T40" s="54">
        <f>IF(($E40      =0),0,(($P40      /$E40      )*100))</f>
        <v>26.146666666666668</v>
      </c>
      <c r="U40" s="56">
        <f>IF(($E40      =0),0,(($Q40      /$E40      )*100))</f>
        <v>14.143476666666665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=0),0,((($J41      -$H41      )/$H41      )*100))</f>
        <v>0</v>
      </c>
      <c r="S41" s="55">
        <f>IF(($I41      =0),0,((($K41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842269000</v>
      </c>
      <c r="C42" s="111">
        <f>SUM(C37:C41)</f>
        <v>0</v>
      </c>
      <c r="D42" s="111"/>
      <c r="E42" s="111">
        <f>$B42      +$C42      +$D42</f>
        <v>842269000</v>
      </c>
      <c r="F42" s="112">
        <f>SUM(F37:F41)</f>
        <v>798947000</v>
      </c>
      <c r="G42" s="113">
        <f>SUM(G37:G41)</f>
        <v>231054000</v>
      </c>
      <c r="H42" s="112">
        <f>SUM(H37:H41)</f>
        <v>56506000</v>
      </c>
      <c r="I42" s="113">
        <f>SUM(I37:I41)</f>
        <v>42712823</v>
      </c>
      <c r="J42" s="112">
        <f>SUM(J37:J41)</f>
        <v>89718000</v>
      </c>
      <c r="K42" s="113">
        <f>SUM(K37:K41)</f>
        <v>63771271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146224000</v>
      </c>
      <c r="Q42" s="113">
        <f>$I42      +$K42      +$M42      +$O42</f>
        <v>106484094</v>
      </c>
      <c r="R42" s="58">
        <f>IF(($H42      =0),0,((($J42      -$H42      )/$H42      )*100))</f>
        <v>58.77605917955615</v>
      </c>
      <c r="S42" s="59">
        <f>IF(($I42      =0),0,((($K42      -$I42      )/$I42      )*100))</f>
        <v>49.302402700004166</v>
      </c>
      <c r="T42" s="58">
        <f>IF((+$E37+$E40) =0,0,(P42   /(+$E37+$E40) )*100)</f>
        <v>38.876437354602864</v>
      </c>
      <c r="U42" s="60">
        <f>IF((+$E37+$E40) =0,0,(Q42   /(+$E37+$E40) )*100)</f>
        <v>28.310825922233303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=0),0,((($J44      -$H44      )/$H44      )*100))</f>
        <v>0</v>
      </c>
      <c r="S44" s="55">
        <f>IF(($I44      =0),0,((($K44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722834000</v>
      </c>
      <c r="C45" s="108"/>
      <c r="D45" s="108"/>
      <c r="E45" s="108">
        <f>$B45      +$C45      +$D45</f>
        <v>722834000</v>
      </c>
      <c r="F45" s="109">
        <v>722834000</v>
      </c>
      <c r="G45" s="110">
        <v>509700000</v>
      </c>
      <c r="H45" s="109">
        <v>126266000</v>
      </c>
      <c r="I45" s="110">
        <v>119635456</v>
      </c>
      <c r="J45" s="109">
        <v>248341000</v>
      </c>
      <c r="K45" s="110">
        <v>224262554</v>
      </c>
      <c r="L45" s="109"/>
      <c r="M45" s="110"/>
      <c r="N45" s="109"/>
      <c r="O45" s="110"/>
      <c r="P45" s="109">
        <f>$H45      +$J45      +$L45      +$N45</f>
        <v>374607000</v>
      </c>
      <c r="Q45" s="110">
        <f>$I45      +$K45      +$M45      +$O45</f>
        <v>343898010</v>
      </c>
      <c r="R45" s="54">
        <f>IF(($H45      =0),0,((($J45      -$H45      )/$H45      )*100))</f>
        <v>96.680816688578091</v>
      </c>
      <c r="S45" s="55">
        <f>IF(($I45      =0),0,((($K45      -$I45      )/$I45      )*100))</f>
        <v>87.454924734018647</v>
      </c>
      <c r="T45" s="54">
        <f>IF(($E45      =0),0,(($P45      /$E45      )*100))</f>
        <v>51.824761978545553</v>
      </c>
      <c r="U45" s="56">
        <f>IF(($E45      =0),0,(($Q45      /$E45      )*100))</f>
        <v>47.576346713076582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>$B46      +$C46      +$D46</f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=0),0,((($J46      -$H46      )/$H46      )*100))</f>
        <v>0</v>
      </c>
      <c r="S46" s="55">
        <f>IF(($I46      =0),0,((($K46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=0),0,((($J47      -$H47      )/$H47      )*100))</f>
        <v>0</v>
      </c>
      <c r="S47" s="55">
        <f>IF(($I47      =0),0,((($K47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=0),0,((($J48      -$H48      )/$H48      )*100))</f>
        <v>0</v>
      </c>
      <c r="S48" s="55">
        <f>IF(($I48      =0),0,((($K48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=0),0,((($J49      -$H49      )/$H49      )*100))</f>
        <v>0</v>
      </c>
      <c r="S49" s="55">
        <f>IF(($I49      =0),0,((($K49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=0),0,((($J50      -$H50      )/$H50      )*100))</f>
        <v>0</v>
      </c>
      <c r="S50" s="55">
        <f>IF(($I50      =0),0,((($K50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=0),0,((($J51      -$H51      )/$H51      )*100))</f>
        <v>0</v>
      </c>
      <c r="S51" s="55">
        <f>IF(($I51      =0),0,((($K51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=0),0,((($J52      -$H52      )/$H52      )*100))</f>
        <v>0</v>
      </c>
      <c r="S52" s="55">
        <f>IF(($I52      =0),0,((($K52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1121129000</v>
      </c>
      <c r="C53" s="108"/>
      <c r="D53" s="108"/>
      <c r="E53" s="108">
        <f>$B53      +$C53      +$D53</f>
        <v>1121129000</v>
      </c>
      <c r="F53" s="109">
        <v>1121129000</v>
      </c>
      <c r="G53" s="110">
        <v>817366000</v>
      </c>
      <c r="H53" s="109">
        <v>252865000</v>
      </c>
      <c r="I53" s="110">
        <v>175179687</v>
      </c>
      <c r="J53" s="109">
        <v>312200000</v>
      </c>
      <c r="K53" s="110">
        <v>425561597</v>
      </c>
      <c r="L53" s="109"/>
      <c r="M53" s="110"/>
      <c r="N53" s="109"/>
      <c r="O53" s="110"/>
      <c r="P53" s="109">
        <f>$H53      +$J53      +$L53      +$N53</f>
        <v>565065000</v>
      </c>
      <c r="Q53" s="110">
        <f>$I53      +$K53      +$M53      +$O53</f>
        <v>600741284</v>
      </c>
      <c r="R53" s="54">
        <f>IF(($H53      =0),0,((($J53      -$H53      )/$H53      )*100))</f>
        <v>23.465090067822754</v>
      </c>
      <c r="S53" s="55">
        <f>IF(($I53      =0),0,((($K53      -$I53      )/$I53      )*100))</f>
        <v>142.9286204855475</v>
      </c>
      <c r="T53" s="54">
        <f>IF(($E53      =0),0,(($P53      /$E53      )*100))</f>
        <v>50.401425705694876</v>
      </c>
      <c r="U53" s="56">
        <f>IF(($E53      =0),0,(($Q53      /$E53      )*100))</f>
        <v>53.583600459893553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235331000</v>
      </c>
      <c r="C54" s="108"/>
      <c r="D54" s="108"/>
      <c r="E54" s="108">
        <f>$B54      +$C54      +$D54</f>
        <v>235331000</v>
      </c>
      <c r="F54" s="109">
        <v>235331000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=0),0,((($J54      -$H54      )/$H54      )*100))</f>
        <v>0</v>
      </c>
      <c r="S54" s="55">
        <f>IF(($I54      =0),0,((($K54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2079294000</v>
      </c>
      <c r="C55" s="111">
        <f>SUM(C44:C54)</f>
        <v>0</v>
      </c>
      <c r="D55" s="111"/>
      <c r="E55" s="111">
        <f>$B55      +$C55      +$D55</f>
        <v>2079294000</v>
      </c>
      <c r="F55" s="112">
        <f>SUM(F44:F54)</f>
        <v>2079294000</v>
      </c>
      <c r="G55" s="113">
        <f>SUM(G44:G54)</f>
        <v>1327066000</v>
      </c>
      <c r="H55" s="112">
        <f>SUM(H44:H54)</f>
        <v>379131000</v>
      </c>
      <c r="I55" s="113">
        <f>SUM(I44:I54)</f>
        <v>294815143</v>
      </c>
      <c r="J55" s="112">
        <f>SUM(J44:J54)</f>
        <v>560541000</v>
      </c>
      <c r="K55" s="113">
        <f>SUM(K44:K54)</f>
        <v>649824151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939672000</v>
      </c>
      <c r="Q55" s="113">
        <f>$I55      +$K55      +$M55      +$O55</f>
        <v>944639294</v>
      </c>
      <c r="R55" s="58">
        <f>IF(($H55      =0),0,((($J55      -$H55      )/$H55      )*100))</f>
        <v>47.848896555544123</v>
      </c>
      <c r="S55" s="59">
        <f>IF(($I55      =0),0,((($K55      -$I55      )/$I55      )*100))</f>
        <v>120.4174942940431</v>
      </c>
      <c r="T55" s="58">
        <f>IF((+$E45+$E47+$E49+$E50+$E53) =0,0,(P55   /(+$E45+$E47+$E49+$E50+$E53) )*100)</f>
        <v>50.959373913684821</v>
      </c>
      <c r="U55" s="60">
        <f>IF((+$E45+$E47+$E49+$E50+$E53) =0,0,(Q55   /(+$E45+$E47+$E49+$E50+$E53) )*100)</f>
        <v>51.228755349212541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=0),0,((($J63      -$H63      )/$H63      )*100))</f>
        <v>0</v>
      </c>
      <c r="S63" s="55">
        <f>IF(($I63      =0),0,((($K63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=0),0,((($J64      -$H64      )/$H64      )*100))</f>
        <v>0</v>
      </c>
      <c r="S64" s="55">
        <f>IF(($I64      =0),0,((($K64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=0),0,((($J65      -$H65      )/$H65      )*100))</f>
        <v>0</v>
      </c>
      <c r="S65" s="55">
        <f>IF(($I65      =0),0,((($K65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=0),0,((($J66      -$H66      )/$H66      )*100))</f>
        <v>0</v>
      </c>
      <c r="S66" s="55">
        <f>IF(($I66      =0),0,((($K66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>
        <v>820674000</v>
      </c>
      <c r="C67" s="108"/>
      <c r="D67" s="108"/>
      <c r="E67" s="108">
        <f>$B67      +$C67      +$D67</f>
        <v>820674000</v>
      </c>
      <c r="F67" s="109">
        <v>820674000</v>
      </c>
      <c r="G67" s="110">
        <v>564710000</v>
      </c>
      <c r="H67" s="109">
        <v>163169000</v>
      </c>
      <c r="I67" s="110">
        <v>67512000</v>
      </c>
      <c r="J67" s="109">
        <v>248335000</v>
      </c>
      <c r="K67" s="110">
        <v>344381000</v>
      </c>
      <c r="L67" s="109"/>
      <c r="M67" s="110"/>
      <c r="N67" s="109"/>
      <c r="O67" s="110"/>
      <c r="P67" s="109">
        <f>$H67      +$J67      +$L67      +$N67</f>
        <v>411504000</v>
      </c>
      <c r="Q67" s="110">
        <f>$I67      +$K67      +$M67      +$O67</f>
        <v>411893000</v>
      </c>
      <c r="R67" s="54">
        <f>IF(($H67      =0),0,((($J67      -$H67      )/$H67      )*100))</f>
        <v>52.194963504096982</v>
      </c>
      <c r="S67" s="55">
        <f>IF(($I67      =0),0,((($K67      -$I67      )/$I67      )*100))</f>
        <v>410.1033890271359</v>
      </c>
      <c r="T67" s="54">
        <f>IF(($E67      =0),0,(($P67      /$E67      )*100))</f>
        <v>50.142200191549868</v>
      </c>
      <c r="U67" s="56">
        <f>IF(($E67      =0),0,(($Q67      /$E67      )*100))</f>
        <v>50.189600255399824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820674000</v>
      </c>
      <c r="C68" s="111">
        <f>SUM(C63:C67)</f>
        <v>0</v>
      </c>
      <c r="D68" s="111"/>
      <c r="E68" s="111">
        <f>$B68      +$C68      +$D68</f>
        <v>820674000</v>
      </c>
      <c r="F68" s="112">
        <f>SUM(F63:F67)</f>
        <v>820674000</v>
      </c>
      <c r="G68" s="113">
        <f>SUM(G63:G67)</f>
        <v>564710000</v>
      </c>
      <c r="H68" s="112">
        <f>SUM(H63:H67)</f>
        <v>163169000</v>
      </c>
      <c r="I68" s="113">
        <f>SUM(I63:I67)</f>
        <v>67512000</v>
      </c>
      <c r="J68" s="112">
        <f>SUM(J63:J67)</f>
        <v>248335000</v>
      </c>
      <c r="K68" s="113">
        <f>SUM(K63:K67)</f>
        <v>344381000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411504000</v>
      </c>
      <c r="Q68" s="113">
        <f>$I68      +$K68      +$M68      +$O68</f>
        <v>411893000</v>
      </c>
      <c r="R68" s="58">
        <f>IF(($H68      =0),0,((($J68      -$H68      )/$H68      )*100))</f>
        <v>52.194963504096982</v>
      </c>
      <c r="S68" s="59">
        <f>IF(($I68      =0),0,((($K68      -$I68      )/$I68      )*100))</f>
        <v>410.1033890271359</v>
      </c>
      <c r="T68" s="58">
        <f>IF((+$E63+$E65+$E66++$E67) =0,0,(P68   /(+$E63+$E65+$E66+$E67) )*100)</f>
        <v>50.142200191549868</v>
      </c>
      <c r="U68" s="60">
        <f>IF((+$E63+$E65+$E67) =0,0,(Q68  /(+$E63+$E65+$E67) )*100)</f>
        <v>50.189600255399824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5685898000</v>
      </c>
      <c r="C69" s="120">
        <f>SUM(C9:C16,C19:C25,C28:C31,C34,C37:C41,C44:C54,C57:C60,C63:C67)</f>
        <v>13500000</v>
      </c>
      <c r="D69" s="120"/>
      <c r="E69" s="120">
        <f>$B69      +$C69      +$D69</f>
        <v>5699398000</v>
      </c>
      <c r="F69" s="121">
        <f>SUM(F9:F16,F19:F25,F28:F31,F34,F37:F41,F44:F54,F57:F60,F63:F67)</f>
        <v>5434323000</v>
      </c>
      <c r="G69" s="122">
        <f>SUM(G9:G16,G19:G25,G28:G31,G34,G37:G41,G44:G54,G57:G60,G63:G67)</f>
        <v>3298987000</v>
      </c>
      <c r="H69" s="121">
        <f>SUM(H9:H16,H19:H25,H28:H31,H34,H37:H41,H44:H54,H57:H60,H63:H67)</f>
        <v>846703000</v>
      </c>
      <c r="I69" s="122">
        <f>SUM(I9:I16,I19:I25,I28:I31,I34,I37:I41,I44:I54,I57:I60,I63:I67)</f>
        <v>609425494</v>
      </c>
      <c r="J69" s="121">
        <f>SUM(J9:J16,J19:J25,J28:J31,J34,J37:J41,J44:J54,J57:J60,J63:J67)</f>
        <v>1182230000</v>
      </c>
      <c r="K69" s="122">
        <f>SUM(K9:K16,K19:K25,K28:K31,K34,K37:K41,K44:K54,K57:K60,K63:K67)</f>
        <v>1333648841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2028933000</v>
      </c>
      <c r="Q69" s="122">
        <f>$I69      +$K69      +$M69      +$O69</f>
        <v>1943074335</v>
      </c>
      <c r="R69" s="67">
        <f>IF(($H69      =0),0,((($J69      -$H69      )/$H69      )*100))</f>
        <v>39.627472679322025</v>
      </c>
      <c r="S69" s="68">
        <f>IF(($I69      =0),0,((($K69      -$I69      )/$I69      )*100))</f>
        <v>118.83706115517379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41.126272772474607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39.385926059857425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3829070000</v>
      </c>
      <c r="C71" s="108"/>
      <c r="D71" s="108"/>
      <c r="E71" s="108">
        <f>$B71      +$C71      +$D71</f>
        <v>3829070000</v>
      </c>
      <c r="F71" s="109">
        <v>3829070000</v>
      </c>
      <c r="G71" s="110">
        <v>2915194000</v>
      </c>
      <c r="H71" s="109">
        <v>877573000</v>
      </c>
      <c r="I71" s="110">
        <v>665190203</v>
      </c>
      <c r="J71" s="109">
        <v>774936000</v>
      </c>
      <c r="K71" s="110">
        <v>1313305572</v>
      </c>
      <c r="L71" s="109"/>
      <c r="M71" s="110"/>
      <c r="N71" s="109"/>
      <c r="O71" s="110"/>
      <c r="P71" s="109">
        <f>$H71      +$J71      +$L71      +$N71</f>
        <v>1652509000</v>
      </c>
      <c r="Q71" s="110">
        <f>$I71      +$K71      +$M71      +$O71</f>
        <v>1978495775</v>
      </c>
      <c r="R71" s="54">
        <f>IF(($H71      =0),0,((($J71      -$H71      )/$H71      )*100))</f>
        <v>-11.695551253286052</v>
      </c>
      <c r="S71" s="55">
        <f>IF(($I71      =0),0,((($K71      -$I71      )/$I71      )*100))</f>
        <v>97.433089975920765</v>
      </c>
      <c r="T71" s="54">
        <f>IF(($E71      =0),0,(($P71      /$E71      )*100))</f>
        <v>43.15692844476596</v>
      </c>
      <c r="U71" s="56">
        <f>IF(($E71      =0),0,(($Q71      /$E71      )*100))</f>
        <v>51.670399731527496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3829070000</v>
      </c>
      <c r="C73" s="117">
        <f>SUM(C71:C72)</f>
        <v>0</v>
      </c>
      <c r="D73" s="117"/>
      <c r="E73" s="117">
        <f>$B73      +$C73      +$D73</f>
        <v>3829070000</v>
      </c>
      <c r="F73" s="118">
        <f>SUM(F71:F72)</f>
        <v>3829070000</v>
      </c>
      <c r="G73" s="119">
        <f>SUM(G71:G72)</f>
        <v>2915194000</v>
      </c>
      <c r="H73" s="118">
        <f>SUM(H71:H72)</f>
        <v>877573000</v>
      </c>
      <c r="I73" s="119">
        <f>SUM(I71:I72)</f>
        <v>665190203</v>
      </c>
      <c r="J73" s="118">
        <f>SUM(J71:J72)</f>
        <v>774936000</v>
      </c>
      <c r="K73" s="119">
        <f>SUM(K71:K72)</f>
        <v>1313305572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1652509000</v>
      </c>
      <c r="Q73" s="119">
        <f>$I73      +$K73      +$M73      +$O73</f>
        <v>1978495775</v>
      </c>
      <c r="R73" s="63">
        <f>IF(($H73      =0),0,((($J73      -$H73      )/$H73      )*100))</f>
        <v>-11.695551253286052</v>
      </c>
      <c r="S73" s="64">
        <f>IF(($I73      =0),0,((($K73      -$I73      )/$I73      )*100))</f>
        <v>97.433089975920765</v>
      </c>
      <c r="T73" s="63">
        <f>IF(($E71      =0),0,(($P71      /$E71      )*100))</f>
        <v>43.15692844476596</v>
      </c>
      <c r="U73" s="65">
        <f>IF($E71   =0,0,($Q71   /$E71 )*100)</f>
        <v>51.670399731527496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3829070000</v>
      </c>
      <c r="C74" s="120">
        <f>SUM(C71:C72)</f>
        <v>0</v>
      </c>
      <c r="D74" s="120"/>
      <c r="E74" s="120">
        <f>$B74      +$C74      +$D74</f>
        <v>3829070000</v>
      </c>
      <c r="F74" s="121">
        <f>SUM(F71:F72)</f>
        <v>3829070000</v>
      </c>
      <c r="G74" s="122">
        <f>SUM(G71:G72)</f>
        <v>2915194000</v>
      </c>
      <c r="H74" s="121">
        <f>SUM(H71:H72)</f>
        <v>877573000</v>
      </c>
      <c r="I74" s="122">
        <f>SUM(I71:I72)</f>
        <v>665190203</v>
      </c>
      <c r="J74" s="121">
        <f>SUM(J71:J72)</f>
        <v>774936000</v>
      </c>
      <c r="K74" s="122">
        <f>SUM(K71:K72)</f>
        <v>1313305572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1652509000</v>
      </c>
      <c r="Q74" s="122">
        <f>$I74      +$K74      +$M74      +$O74</f>
        <v>1978495775</v>
      </c>
      <c r="R74" s="67">
        <f>IF(($H74      =0),0,((($J74      -$H74      )/$H74      )*100))</f>
        <v>-11.695551253286052</v>
      </c>
      <c r="S74" s="68">
        <f>IF(($I74      =0),0,((($K74      -$I74      )/$I74      )*100))</f>
        <v>97.433089975920765</v>
      </c>
      <c r="T74" s="67">
        <f>IF(($E71      =0),0,(($P71      /$E71      )*100))</f>
        <v>43.15692844476596</v>
      </c>
      <c r="U74" s="71">
        <f>IF($E71   =0,0,($Q71   /$E71 )*100)</f>
        <v>51.670399731527496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9514968000</v>
      </c>
      <c r="C75" s="120">
        <f>SUM(C9:C16,C19:C25,C28:C31,C34,C37:C41,C44:C54,C57:C60,C63:C67,C71:C72)</f>
        <v>13500000</v>
      </c>
      <c r="D75" s="120"/>
      <c r="E75" s="120">
        <f>$B75      +$C75      +$D75</f>
        <v>9528468000</v>
      </c>
      <c r="F75" s="121">
        <f>SUM(F9:F16,F19:F25,F28:F31,F34,F37:F41,F44:F54,F57:F60,F63:F67,F71:F72)</f>
        <v>9263393000</v>
      </c>
      <c r="G75" s="122">
        <f>SUM(G9:G16,G19:G25,G28:G31,G34,G37:G41,G44:G54,G57:G60,G63:G67,G71:G72)</f>
        <v>6214181000</v>
      </c>
      <c r="H75" s="121">
        <f>SUM(H9:H16,H19:H25,H28:H31,H34,H37:H41,H44:H54,H57:H60,H63:H67,H71:H72)</f>
        <v>1724276000</v>
      </c>
      <c r="I75" s="122">
        <f>SUM(I9:I16,I19:I25,I28:I31,I34,I37:I41,I44:I54,I57:I60,I63:I67,I71:I72)</f>
        <v>1274615697</v>
      </c>
      <c r="J75" s="121">
        <f>SUM(J9:J16,J19:J25,J28:J31,J34,J37:J41,J44:J54,J57:J60,J63:J67,J71:J72)</f>
        <v>1957166000</v>
      </c>
      <c r="K75" s="122">
        <f>SUM(K9:K16,K19:K25,K28:K31,K34,K37:K41,K44:K54,K57:K60,K63:K67,K71:K72)</f>
        <v>2646954413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3681442000</v>
      </c>
      <c r="Q75" s="122">
        <f>$I75      +$K75      +$M75      +$O75</f>
        <v>3921570110</v>
      </c>
      <c r="R75" s="67">
        <f>IF(($H75      =0),0,((($J75      -$H75      )/$H75      )*100))</f>
        <v>13.506538396405215</v>
      </c>
      <c r="S75" s="68">
        <f>IF(($I75      =0),0,((($K75      -$I75      )/$I75      )*100))</f>
        <v>107.66686141007096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42.013636986642958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44.754045566712577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=0),0,((($J88      -$H88      )/$H88      )*100))</f>
        <v>0</v>
      </c>
      <c r="S88" s="98">
        <f>IF(($I88      =0),0,((($K88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=0),0,((($J89      -$H89      )/$H89      )*100))</f>
        <v>0</v>
      </c>
      <c r="S89" s="98">
        <f>IF(($I89      =0),0,((($K89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=0),0,((($J90      -$H90      )/$H90      )*100))</f>
        <v>0</v>
      </c>
      <c r="S90" s="98">
        <f>IF(($I90      =0),0,((($K90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=0),0,((($J91      -$H91      )/$H91      )*100))</f>
        <v>0</v>
      </c>
      <c r="S91" s="98">
        <f>IF(($I91      =0),0,((($K91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=0),0,((($J92      -$H92      )/$H92      )*100))</f>
        <v>0</v>
      </c>
      <c r="S92" s="98">
        <f>IF(($I92      =0),0,((($K92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=0),0,((($J93      -$H93      )/$H93      )*100))</f>
        <v>0</v>
      </c>
      <c r="S93" s="98">
        <f>IF(($I93      =0),0,((($K93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=0),0,((($J94      -$H94      )/$H94      )*100))</f>
        <v>0</v>
      </c>
      <c r="S94" s="98">
        <f>IF(($I94      =0),0,((($K94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=0),0,((($J95      -$H95      )/$H95      )*100))</f>
        <v>0</v>
      </c>
      <c r="S95" s="98">
        <f>IF(($I95      =0),0,((($K95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=0),0,((($J96      -$H96      )/$H96      )*100))</f>
        <v>0</v>
      </c>
      <c r="S96" s="104">
        <f>IF(($I96      =0),0,((($K96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1/Bu5ypCzPBXKa+qksdz/aOGQOwr93OCTkreGI0JsXGVXPdPVkXGx4EpT4H9BBKM0I9J9Arihwt8kTzCycenzg==" saltValue="8stZf9XmyI4AkuHBDRH/W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14478-46A4-4054-8954-B48BC11A9321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63300000</v>
      </c>
      <c r="C10" s="108"/>
      <c r="D10" s="108"/>
      <c r="E10" s="108">
        <f>$B10      +$C10      +$D10</f>
        <v>63300000</v>
      </c>
      <c r="F10" s="109">
        <v>63300000</v>
      </c>
      <c r="G10" s="110">
        <v>63300000</v>
      </c>
      <c r="H10" s="109">
        <v>9289000</v>
      </c>
      <c r="I10" s="110">
        <v>8080692</v>
      </c>
      <c r="J10" s="109">
        <v>18546000</v>
      </c>
      <c r="K10" s="110">
        <v>14478621</v>
      </c>
      <c r="L10" s="109"/>
      <c r="M10" s="110"/>
      <c r="N10" s="109"/>
      <c r="O10" s="110"/>
      <c r="P10" s="109">
        <f>$H10      +$J10      +$L10      +$N10</f>
        <v>27835000</v>
      </c>
      <c r="Q10" s="110">
        <f>$I10      +$K10      +$M10      +$O10</f>
        <v>22559313</v>
      </c>
      <c r="R10" s="54">
        <f>IF(($H10      =0),0,((($J10      -$H10      )/$H10      )*100))</f>
        <v>99.655506513079985</v>
      </c>
      <c r="S10" s="55">
        <f>IF(($I10      =0),0,((($K10      -$I10      )/$I10      )*100))</f>
        <v>79.175508731182916</v>
      </c>
      <c r="T10" s="54">
        <f>IF(($E10      =0),0,(($P10      /$E10      )*100))</f>
        <v>43.973143759873615</v>
      </c>
      <c r="U10" s="56">
        <f>IF(($E10      =0),0,(($Q10      /$E10      )*100))</f>
        <v>35.638725118483414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17600000</v>
      </c>
      <c r="C11" s="108"/>
      <c r="D11" s="108"/>
      <c r="E11" s="108">
        <f>$B11      +$C11      +$D11</f>
        <v>17600000</v>
      </c>
      <c r="F11" s="109">
        <v>17600000</v>
      </c>
      <c r="G11" s="110">
        <v>11000000</v>
      </c>
      <c r="H11" s="109">
        <v>4223000</v>
      </c>
      <c r="I11" s="110">
        <v>3816048</v>
      </c>
      <c r="J11" s="109">
        <v>4837000</v>
      </c>
      <c r="K11" s="110">
        <v>5412079</v>
      </c>
      <c r="L11" s="109"/>
      <c r="M11" s="110"/>
      <c r="N11" s="109"/>
      <c r="O11" s="110"/>
      <c r="P11" s="109">
        <f>$H11      +$J11      +$L11      +$N11</f>
        <v>9060000</v>
      </c>
      <c r="Q11" s="110">
        <f>$I11      +$K11      +$M11      +$O11</f>
        <v>9228127</v>
      </c>
      <c r="R11" s="54">
        <f>IF(($H11      =0),0,((($J11      -$H11      )/$H11      )*100))</f>
        <v>14.539426947667536</v>
      </c>
      <c r="S11" s="55">
        <f>IF(($I11      =0),0,((($K11      -$I11      )/$I11      )*100))</f>
        <v>41.8241856496564</v>
      </c>
      <c r="T11" s="54">
        <f>IF(($E11      =0),0,(($P11      /$E11      )*100))</f>
        <v>51.477272727272727</v>
      </c>
      <c r="U11" s="56">
        <f>IF(($E11      =0),0,(($Q11      /$E11      )*100))</f>
        <v>52.432539772727274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=0),0,((($J12      -$H12      )/$H12      )*100))</f>
        <v>0</v>
      </c>
      <c r="S12" s="55">
        <f>IF(($I12      =0),0,((($K12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>$B13      +$C13      +$D13</f>
        <v>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=0),0,((($J13      -$H13      )/$H13      )*100))</f>
        <v>0</v>
      </c>
      <c r="S13" s="55">
        <f>IF(($I13      =0),0,((($K13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89020000</v>
      </c>
      <c r="C14" s="108"/>
      <c r="D14" s="108"/>
      <c r="E14" s="108">
        <f>$B14      +$C14      +$D14</f>
        <v>89020000</v>
      </c>
      <c r="F14" s="109">
        <v>89020000</v>
      </c>
      <c r="G14" s="110">
        <v>55764000</v>
      </c>
      <c r="H14" s="109">
        <v>15947000</v>
      </c>
      <c r="I14" s="110">
        <v>16918344</v>
      </c>
      <c r="J14" s="109">
        <v>18150000</v>
      </c>
      <c r="K14" s="110">
        <v>14810012</v>
      </c>
      <c r="L14" s="109"/>
      <c r="M14" s="110"/>
      <c r="N14" s="109"/>
      <c r="O14" s="110"/>
      <c r="P14" s="109">
        <f>$H14      +$J14      +$L14      +$N14</f>
        <v>34097000</v>
      </c>
      <c r="Q14" s="110">
        <f>$I14      +$K14      +$M14      +$O14</f>
        <v>31728356</v>
      </c>
      <c r="R14" s="54">
        <f>IF(($H14      =0),0,((($J14      -$H14      )/$H14      )*100))</f>
        <v>13.814510566250707</v>
      </c>
      <c r="S14" s="55">
        <f>IF(($I14      =0),0,((($K14      -$I14      )/$I14      )*100))</f>
        <v>-12.461810683125961</v>
      </c>
      <c r="T14" s="54">
        <f>IF(($E14      =0),0,(($P14      /$E14      )*100))</f>
        <v>38.302628622781398</v>
      </c>
      <c r="U14" s="56">
        <f>IF(($E14      =0),0,(($Q14      /$E14      )*100))</f>
        <v>35.641828802516287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8000000</v>
      </c>
      <c r="C15" s="108"/>
      <c r="D15" s="108"/>
      <c r="E15" s="108">
        <f>$B15      +$C15      +$D15</f>
        <v>8000000</v>
      </c>
      <c r="F15" s="109">
        <v>8000000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=0),0,((($J15      -$H15      )/$H15      )*100))</f>
        <v>0</v>
      </c>
      <c r="S15" s="55">
        <f>IF(($I15      =0),0,((($K15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>$B16      +$C16      +$D16</f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=0),0,((($J16      -$H16      )/$H16      )*100))</f>
        <v>0</v>
      </c>
      <c r="S16" s="55">
        <f>IF(($I16      =0),0,((($K16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224920000</v>
      </c>
      <c r="C17" s="111">
        <f>SUM(C9:C16)</f>
        <v>0</v>
      </c>
      <c r="D17" s="111"/>
      <c r="E17" s="111">
        <f>$B17      +$C17      +$D17</f>
        <v>224920000</v>
      </c>
      <c r="F17" s="112">
        <f>SUM(F9:F16)</f>
        <v>224920000</v>
      </c>
      <c r="G17" s="113">
        <f>SUM(G9:G16)</f>
        <v>130064000</v>
      </c>
      <c r="H17" s="112">
        <f>SUM(H9:H16)</f>
        <v>29459000</v>
      </c>
      <c r="I17" s="113">
        <f>SUM(I9:I16)</f>
        <v>28815084</v>
      </c>
      <c r="J17" s="112">
        <f>SUM(J9:J16)</f>
        <v>41533000</v>
      </c>
      <c r="K17" s="113">
        <f>SUM(K9:K16)</f>
        <v>34700712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70992000</v>
      </c>
      <c r="Q17" s="113">
        <f>$I17      +$K17      +$M17      +$O17</f>
        <v>63515796</v>
      </c>
      <c r="R17" s="58">
        <f>IF(($H17      =0),0,((($J17      -$H17      )/$H17      )*100))</f>
        <v>40.985776842391118</v>
      </c>
      <c r="S17" s="59">
        <f>IF(($I17      =0),0,((($K17      -$I17      )/$I17      )*100))</f>
        <v>20.425510472223507</v>
      </c>
      <c r="T17" s="58">
        <f>IF((SUM($E9:$E14))=0,0,(P17/(SUM($E9:$E14))*100))</f>
        <v>41.779661016949156</v>
      </c>
      <c r="U17" s="60">
        <f>IF((SUM($E9:$E14))=0,0,(Q17/(SUM($E9:$E14))*100))</f>
        <v>37.379823446327684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433487000</v>
      </c>
      <c r="C19" s="108"/>
      <c r="D19" s="108"/>
      <c r="E19" s="108">
        <f>$B19      +$C19      +$D19</f>
        <v>433487000</v>
      </c>
      <c r="F19" s="109">
        <v>433487000</v>
      </c>
      <c r="G19" s="110">
        <v>347811000</v>
      </c>
      <c r="H19" s="109">
        <v>80182000</v>
      </c>
      <c r="I19" s="110">
        <v>80985624</v>
      </c>
      <c r="J19" s="109">
        <v>164184000</v>
      </c>
      <c r="K19" s="110">
        <v>167252521</v>
      </c>
      <c r="L19" s="109"/>
      <c r="M19" s="110"/>
      <c r="N19" s="109"/>
      <c r="O19" s="110"/>
      <c r="P19" s="109">
        <f>$H19      +$J19      +$L19      +$N19</f>
        <v>244366000</v>
      </c>
      <c r="Q19" s="110">
        <f>$I19      +$K19      +$M19      +$O19</f>
        <v>248238145</v>
      </c>
      <c r="R19" s="54">
        <f>IF(($H19      =0),0,((($J19      -$H19      )/$H19      )*100))</f>
        <v>104.76416153251353</v>
      </c>
      <c r="S19" s="55">
        <f>IF(($I19      =0),0,((($K19      -$I19      )/$I19      )*100))</f>
        <v>106.52124752412848</v>
      </c>
      <c r="T19" s="54">
        <f>IF(($E19      =0),0,(($P19      /$E19      )*100))</f>
        <v>56.372163409744701</v>
      </c>
      <c r="U19" s="56">
        <f>IF(($E19      =0),0,(($Q19      /$E19      )*100))</f>
        <v>57.26541857079912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=0),0,((($J20      -$H20      )/$H20      )*100))</f>
        <v>0</v>
      </c>
      <c r="S20" s="55">
        <f>IF(($I20      =0),0,((($K20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=0),0,((($J21      -$H21      )/$H21      )*100))</f>
        <v>0</v>
      </c>
      <c r="S21" s="55">
        <f>IF(($I21      =0),0,((($K21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>
        <v>55660000</v>
      </c>
      <c r="D22" s="108"/>
      <c r="E22" s="108">
        <f>$B22      +$C22      +$D22</f>
        <v>55660000</v>
      </c>
      <c r="F22" s="109">
        <v>55660000</v>
      </c>
      <c r="G22" s="110">
        <v>55660000</v>
      </c>
      <c r="H22" s="109">
        <v>2993000</v>
      </c>
      <c r="I22" s="110"/>
      <c r="J22" s="109">
        <v>4739000</v>
      </c>
      <c r="K22" s="110">
        <v>1784174</v>
      </c>
      <c r="L22" s="109"/>
      <c r="M22" s="110"/>
      <c r="N22" s="109"/>
      <c r="O22" s="110"/>
      <c r="P22" s="109">
        <f>$H22      +$J22      +$L22      +$N22</f>
        <v>7732000</v>
      </c>
      <c r="Q22" s="110">
        <f>$I22      +$K22      +$M22      +$O22</f>
        <v>1784174</v>
      </c>
      <c r="R22" s="54">
        <f>IF(($H22      =0),0,((($J22      -$H22      )/$H22      )*100))</f>
        <v>58.336117607751426</v>
      </c>
      <c r="S22" s="55">
        <f>IF(($I22      =0),0,((($K22      -$I22      )/$I22      )*100))</f>
        <v>0</v>
      </c>
      <c r="T22" s="54">
        <f>IF(($E22      =0),0,(($P22      /$E22      )*100))</f>
        <v>13.891484010061086</v>
      </c>
      <c r="U22" s="56">
        <f>IF(($E22      =0),0,(($Q22      /$E22      )*100))</f>
        <v>3.2054868846568456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>
        <v>26488000</v>
      </c>
      <c r="C23" s="108"/>
      <c r="D23" s="108"/>
      <c r="E23" s="108">
        <f>$B23      +$C23      +$D23</f>
        <v>26488000</v>
      </c>
      <c r="F23" s="109">
        <v>26488000</v>
      </c>
      <c r="G23" s="110">
        <v>13104000</v>
      </c>
      <c r="H23" s="109">
        <v>549000</v>
      </c>
      <c r="I23" s="110"/>
      <c r="J23" s="109">
        <v>3486000</v>
      </c>
      <c r="K23" s="110">
        <v>1347133</v>
      </c>
      <c r="L23" s="109"/>
      <c r="M23" s="110"/>
      <c r="N23" s="109"/>
      <c r="O23" s="110"/>
      <c r="P23" s="109">
        <f>$H23      +$J23      +$L23      +$N23</f>
        <v>4035000</v>
      </c>
      <c r="Q23" s="110">
        <f>$I23      +$K23      +$M23      +$O23</f>
        <v>1347133</v>
      </c>
      <c r="R23" s="54">
        <f>IF(($H23      =0),0,((($J23      -$H23      )/$H23      )*100))</f>
        <v>534.97267759562851</v>
      </c>
      <c r="S23" s="55">
        <f>IF(($I23      =0),0,((($K23      -$I23      )/$I23      )*100))</f>
        <v>0</v>
      </c>
      <c r="T23" s="54">
        <f>IF(($E23      =0),0,(($P23      /$E23      )*100))</f>
        <v>15.233313198429476</v>
      </c>
      <c r="U23" s="56">
        <f>IF(($E23      =0),0,(($Q23      /$E23      )*100))</f>
        <v>5.0858237692540023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=0),0,((($J24      -$H24      )/$H24      )*100))</f>
        <v>0</v>
      </c>
      <c r="S24" s="55">
        <f>IF(($I24      =0),0,((($K24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=0),0,((($J25      -$H25      )/$H25      )*100))</f>
        <v>0</v>
      </c>
      <c r="S25" s="55">
        <f>IF(($I25      =0),0,((($K25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459975000</v>
      </c>
      <c r="C26" s="111">
        <f>SUM(C19:C25)</f>
        <v>55660000</v>
      </c>
      <c r="D26" s="111"/>
      <c r="E26" s="111">
        <f>$B26      +$C26      +$D26</f>
        <v>515635000</v>
      </c>
      <c r="F26" s="112">
        <f>SUM(F19:F25)</f>
        <v>515635000</v>
      </c>
      <c r="G26" s="113">
        <f>SUM(G19:G25)</f>
        <v>416575000</v>
      </c>
      <c r="H26" s="112">
        <f>SUM(H19:H25)</f>
        <v>83724000</v>
      </c>
      <c r="I26" s="113">
        <f>SUM(I19:I25)</f>
        <v>80985624</v>
      </c>
      <c r="J26" s="112">
        <f>SUM(J19:J25)</f>
        <v>172409000</v>
      </c>
      <c r="K26" s="113">
        <f>SUM(K19:K25)</f>
        <v>170383828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256133000</v>
      </c>
      <c r="Q26" s="113">
        <f>$I26      +$K26      +$M26      +$O26</f>
        <v>251369452</v>
      </c>
      <c r="R26" s="58">
        <f>IF(($H26      =0),0,((($J26      -$H26      )/$H26      )*100))</f>
        <v>105.92542162342937</v>
      </c>
      <c r="S26" s="59">
        <f>IF(($I26      =0),0,((($K26      -$I26      )/$I26      )*100))</f>
        <v>110.38774486691614</v>
      </c>
      <c r="T26" s="58">
        <f>IF(($E26-$E21-$E25)   =0,0,($P26   /($E26-$E21-$E25)   )*100)</f>
        <v>49.673315426609911</v>
      </c>
      <c r="U26" s="60">
        <f>IF(($E26-$E21-$E25)   =0,0,($Q26   /($E26-$E21-$E25)   )*100)</f>
        <v>48.749493731030668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189331000</v>
      </c>
      <c r="C30" s="108"/>
      <c r="D30" s="108"/>
      <c r="E30" s="108">
        <f>$B30      +$C30      +$D30</f>
        <v>189331000</v>
      </c>
      <c r="F30" s="109">
        <v>189331000</v>
      </c>
      <c r="G30" s="110">
        <v>113714000</v>
      </c>
      <c r="H30" s="109">
        <v>24431000</v>
      </c>
      <c r="I30" s="110">
        <v>35022506</v>
      </c>
      <c r="J30" s="109">
        <v>42555000</v>
      </c>
      <c r="K30" s="110">
        <v>35222714</v>
      </c>
      <c r="L30" s="109"/>
      <c r="M30" s="110"/>
      <c r="N30" s="109"/>
      <c r="O30" s="110"/>
      <c r="P30" s="109">
        <f>$H30      +$J30      +$L30      +$N30</f>
        <v>66986000</v>
      </c>
      <c r="Q30" s="110">
        <f>$I30      +$K30      +$M30      +$O30</f>
        <v>70245220</v>
      </c>
      <c r="R30" s="54">
        <f>IF(($H30      =0),0,((($J30      -$H30      )/$H30      )*100))</f>
        <v>74.184437804428811</v>
      </c>
      <c r="S30" s="55">
        <f>IF(($I30      =0),0,((($K30      -$I30      )/$I30      )*100))</f>
        <v>0.57165526647350706</v>
      </c>
      <c r="T30" s="54">
        <f>IF(($E30      =0),0,(($P30      /$E30      )*100))</f>
        <v>35.380365603097218</v>
      </c>
      <c r="U30" s="56">
        <f>IF(($E30      =0),0,(($Q30      /$E30      )*100))</f>
        <v>37.101805832114124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13251000</v>
      </c>
      <c r="C31" s="108"/>
      <c r="D31" s="108"/>
      <c r="E31" s="108">
        <f>$B31      +$C31      +$D31</f>
        <v>13251000</v>
      </c>
      <c r="F31" s="109">
        <v>13251000</v>
      </c>
      <c r="G31" s="110">
        <v>9276000</v>
      </c>
      <c r="H31" s="109">
        <v>2897000</v>
      </c>
      <c r="I31" s="110">
        <v>1352716</v>
      </c>
      <c r="J31" s="109">
        <v>3296000</v>
      </c>
      <c r="K31" s="110">
        <v>5116682</v>
      </c>
      <c r="L31" s="109"/>
      <c r="M31" s="110"/>
      <c r="N31" s="109"/>
      <c r="O31" s="110"/>
      <c r="P31" s="109">
        <f>$H31      +$J31      +$L31      +$N31</f>
        <v>6193000</v>
      </c>
      <c r="Q31" s="110">
        <f>$I31      +$K31      +$M31      +$O31</f>
        <v>6469398</v>
      </c>
      <c r="R31" s="54">
        <f>IF(($H31      =0),0,((($J31      -$H31      )/$H31      )*100))</f>
        <v>13.772868484639281</v>
      </c>
      <c r="S31" s="55">
        <f>IF(($I31      =0),0,((($K31      -$I31      )/$I31      )*100))</f>
        <v>278.25249350196202</v>
      </c>
      <c r="T31" s="54">
        <f>IF(($E31      =0),0,(($P31      /$E31      )*100))</f>
        <v>46.736095389027241</v>
      </c>
      <c r="U31" s="56">
        <f>IF(($E31      =0),0,(($Q31      /$E31      )*100))</f>
        <v>48.821960606746664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202582000</v>
      </c>
      <c r="C32" s="111">
        <f>SUM(C28:C31)</f>
        <v>0</v>
      </c>
      <c r="D32" s="111"/>
      <c r="E32" s="111">
        <f>$B32      +$C32      +$D32</f>
        <v>202582000</v>
      </c>
      <c r="F32" s="112">
        <f>SUM(F28:F31)</f>
        <v>202582000</v>
      </c>
      <c r="G32" s="113">
        <f>SUM(G28:G31)</f>
        <v>122990000</v>
      </c>
      <c r="H32" s="112">
        <f>SUM(H28:H31)</f>
        <v>27328000</v>
      </c>
      <c r="I32" s="113">
        <f>SUM(I28:I31)</f>
        <v>36375222</v>
      </c>
      <c r="J32" s="112">
        <f>SUM(J28:J31)</f>
        <v>45851000</v>
      </c>
      <c r="K32" s="113">
        <f>SUM(K28:K31)</f>
        <v>40339396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73179000</v>
      </c>
      <c r="Q32" s="113">
        <f>$I32      +$K32      +$M32      +$O32</f>
        <v>76714618</v>
      </c>
      <c r="R32" s="58">
        <f>IF(($H32      =0),0,((($J32      -$H32      )/$H32      )*100))</f>
        <v>67.780298594847778</v>
      </c>
      <c r="S32" s="59">
        <f>IF(($I32      =0),0,((($K32      -$I32      )/$I32      )*100))</f>
        <v>10.898006340689824</v>
      </c>
      <c r="T32" s="58">
        <f>IF($E32   =0,0,($P32   /$E32   )*100)</f>
        <v>36.123150131798482</v>
      </c>
      <c r="U32" s="60">
        <f>IF($E32   =0,0,($Q32   /$E32   )*100)</f>
        <v>37.868427599688026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77316000</v>
      </c>
      <c r="C34" s="108"/>
      <c r="D34" s="108"/>
      <c r="E34" s="108">
        <f>$B34      +$C34      +$D34</f>
        <v>77316000</v>
      </c>
      <c r="F34" s="109">
        <v>77316000</v>
      </c>
      <c r="G34" s="110">
        <v>54126000</v>
      </c>
      <c r="H34" s="109">
        <v>16583000</v>
      </c>
      <c r="I34" s="110">
        <v>21193977</v>
      </c>
      <c r="J34" s="109">
        <v>20307000</v>
      </c>
      <c r="K34" s="110">
        <v>28847474</v>
      </c>
      <c r="L34" s="109"/>
      <c r="M34" s="110"/>
      <c r="N34" s="109"/>
      <c r="O34" s="110"/>
      <c r="P34" s="109">
        <f>$H34      +$J34      +$L34      +$N34</f>
        <v>36890000</v>
      </c>
      <c r="Q34" s="110">
        <f>$I34      +$K34      +$M34      +$O34</f>
        <v>50041451</v>
      </c>
      <c r="R34" s="54">
        <f>IF(($H34      =0),0,((($J34      -$H34      )/$H34      )*100))</f>
        <v>22.45673279864922</v>
      </c>
      <c r="S34" s="55">
        <f>IF(($I34      =0),0,((($K34      -$I34      )/$I34      )*100))</f>
        <v>36.111660402386967</v>
      </c>
      <c r="T34" s="54">
        <f>IF(($E34      =0),0,(($P34      /$E34      )*100))</f>
        <v>47.713280562884783</v>
      </c>
      <c r="U34" s="56">
        <f>IF(($E34      =0),0,(($Q34      /$E34      )*100))</f>
        <v>64.723279786848778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77316000</v>
      </c>
      <c r="C35" s="111">
        <f>C34</f>
        <v>0</v>
      </c>
      <c r="D35" s="111"/>
      <c r="E35" s="111">
        <f>$B35      +$C35      +$D35</f>
        <v>77316000</v>
      </c>
      <c r="F35" s="112">
        <f>F34</f>
        <v>77316000</v>
      </c>
      <c r="G35" s="113">
        <f>G34</f>
        <v>54126000</v>
      </c>
      <c r="H35" s="112">
        <f>H34</f>
        <v>16583000</v>
      </c>
      <c r="I35" s="113">
        <f>I34</f>
        <v>21193977</v>
      </c>
      <c r="J35" s="112">
        <f>J34</f>
        <v>20307000</v>
      </c>
      <c r="K35" s="113">
        <f>K34</f>
        <v>28847474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36890000</v>
      </c>
      <c r="Q35" s="113">
        <f>$I35      +$K35      +$M35      +$O35</f>
        <v>50041451</v>
      </c>
      <c r="R35" s="58">
        <f>IF(($H35      =0),0,((($J35      -$H35      )/$H35      )*100))</f>
        <v>22.45673279864922</v>
      </c>
      <c r="S35" s="59">
        <f>IF(($I35      =0),0,((($K35      -$I35      )/$I35      )*100))</f>
        <v>36.111660402386967</v>
      </c>
      <c r="T35" s="58">
        <f>IF($E35   =0,0,($P35   /$E35   )*100)</f>
        <v>47.713280562884783</v>
      </c>
      <c r="U35" s="60">
        <f>IF($E35   =0,0,($Q35   /$E35   )*100)</f>
        <v>64.723279786848778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237513000</v>
      </c>
      <c r="C37" s="108"/>
      <c r="D37" s="108"/>
      <c r="E37" s="108">
        <f>$B37      +$C37      +$D37</f>
        <v>237513000</v>
      </c>
      <c r="F37" s="109">
        <v>237513000</v>
      </c>
      <c r="G37" s="110">
        <v>145970000</v>
      </c>
      <c r="H37" s="109">
        <v>28128000</v>
      </c>
      <c r="I37" s="110">
        <v>41181460</v>
      </c>
      <c r="J37" s="109">
        <v>96751000</v>
      </c>
      <c r="K37" s="110">
        <v>50901740</v>
      </c>
      <c r="L37" s="109"/>
      <c r="M37" s="110"/>
      <c r="N37" s="109"/>
      <c r="O37" s="110"/>
      <c r="P37" s="109">
        <f>$H37      +$J37      +$L37      +$N37</f>
        <v>124879000</v>
      </c>
      <c r="Q37" s="110">
        <f>$I37      +$K37      +$M37      +$O37</f>
        <v>92083200</v>
      </c>
      <c r="R37" s="54">
        <f>IF(($H37      =0),0,((($J37      -$H37      )/$H37      )*100))</f>
        <v>243.96686575654152</v>
      </c>
      <c r="S37" s="55">
        <f>IF(($I37      =0),0,((($K37      -$I37      )/$I37      )*100))</f>
        <v>23.603534211754511</v>
      </c>
      <c r="T37" s="54">
        <f>IF(($E37      =0),0,(($P37      /$E37      )*100))</f>
        <v>52.577753638748192</v>
      </c>
      <c r="U37" s="56">
        <f>IF(($E37      =0),0,(($Q37      /$E37      )*100))</f>
        <v>38.769751550441448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322737000</v>
      </c>
      <c r="C38" s="108"/>
      <c r="D38" s="108"/>
      <c r="E38" s="108">
        <f>$B38      +$C38      +$D38</f>
        <v>322737000</v>
      </c>
      <c r="F38" s="109">
        <v>293435000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=0),0,((($J38      -$H38      )/$H38      )*100))</f>
        <v>0</v>
      </c>
      <c r="S38" s="55">
        <f>IF(($I38      =0),0,((($K38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=0),0,((($J39      -$H39      )/$H39      )*100))</f>
        <v>0</v>
      </c>
      <c r="S39" s="55">
        <f>IF(($I39      =0),0,((($K39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38000000</v>
      </c>
      <c r="C40" s="108"/>
      <c r="D40" s="108"/>
      <c r="E40" s="108">
        <f>$B40      +$C40      +$D40</f>
        <v>38000000</v>
      </c>
      <c r="F40" s="109">
        <v>38000000</v>
      </c>
      <c r="G40" s="110">
        <v>23600000</v>
      </c>
      <c r="H40" s="109"/>
      <c r="I40" s="110">
        <v>5040841</v>
      </c>
      <c r="J40" s="109">
        <v>16401000</v>
      </c>
      <c r="K40" s="110">
        <v>9522691</v>
      </c>
      <c r="L40" s="109"/>
      <c r="M40" s="110"/>
      <c r="N40" s="109"/>
      <c r="O40" s="110"/>
      <c r="P40" s="109">
        <f>$H40      +$J40      +$L40      +$N40</f>
        <v>16401000</v>
      </c>
      <c r="Q40" s="110">
        <f>$I40      +$K40      +$M40      +$O40</f>
        <v>14563532</v>
      </c>
      <c r="R40" s="54">
        <f>IF(($H40      =0),0,((($J40      -$H40      )/$H40      )*100))</f>
        <v>0</v>
      </c>
      <c r="S40" s="55">
        <f>IF(($I40      =0),0,((($K40      -$I40      )/$I40      )*100))</f>
        <v>88.910759137215393</v>
      </c>
      <c r="T40" s="54">
        <f>IF(($E40      =0),0,(($P40      /$E40      )*100))</f>
        <v>43.160526315789468</v>
      </c>
      <c r="U40" s="56">
        <f>IF(($E40      =0),0,(($Q40      /$E40      )*100))</f>
        <v>38.325084210526313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=0),0,((($J41      -$H41      )/$H41      )*100))</f>
        <v>0</v>
      </c>
      <c r="S41" s="55">
        <f>IF(($I41      =0),0,((($K41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598250000</v>
      </c>
      <c r="C42" s="111">
        <f>SUM(C37:C41)</f>
        <v>0</v>
      </c>
      <c r="D42" s="111"/>
      <c r="E42" s="111">
        <f>$B42      +$C42      +$D42</f>
        <v>598250000</v>
      </c>
      <c r="F42" s="112">
        <f>SUM(F37:F41)</f>
        <v>568948000</v>
      </c>
      <c r="G42" s="113">
        <f>SUM(G37:G41)</f>
        <v>169570000</v>
      </c>
      <c r="H42" s="112">
        <f>SUM(H37:H41)</f>
        <v>28128000</v>
      </c>
      <c r="I42" s="113">
        <f>SUM(I37:I41)</f>
        <v>46222301</v>
      </c>
      <c r="J42" s="112">
        <f>SUM(J37:J41)</f>
        <v>113152000</v>
      </c>
      <c r="K42" s="113">
        <f>SUM(K37:K41)</f>
        <v>60424431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141280000</v>
      </c>
      <c r="Q42" s="113">
        <f>$I42      +$K42      +$M42      +$O42</f>
        <v>106646732</v>
      </c>
      <c r="R42" s="58">
        <f>IF(($H42      =0),0,((($J42      -$H42      )/$H42      )*100))</f>
        <v>302.27531285551765</v>
      </c>
      <c r="S42" s="59">
        <f>IF(($I42      =0),0,((($K42      -$I42      )/$I42      )*100))</f>
        <v>30.725709652576576</v>
      </c>
      <c r="T42" s="58">
        <f>IF((+$E37+$E40) =0,0,(P42   /(+$E37+$E40) )*100)</f>
        <v>51.278887021665042</v>
      </c>
      <c r="U42" s="60">
        <f>IF((+$E37+$E40) =0,0,(Q42   /(+$E37+$E40) )*100)</f>
        <v>38.708421018245964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=0),0,((($J44      -$H44      )/$H44      )*100))</f>
        <v>0</v>
      </c>
      <c r="S44" s="55">
        <f>IF(($I44      =0),0,((($K44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155509000</v>
      </c>
      <c r="C45" s="108"/>
      <c r="D45" s="108"/>
      <c r="E45" s="108">
        <f>$B45      +$C45      +$D45</f>
        <v>155509000</v>
      </c>
      <c r="F45" s="109">
        <v>155509000</v>
      </c>
      <c r="G45" s="110">
        <v>155509000</v>
      </c>
      <c r="H45" s="109">
        <v>18417000</v>
      </c>
      <c r="I45" s="110">
        <v>40141578</v>
      </c>
      <c r="J45" s="109">
        <v>54472000</v>
      </c>
      <c r="K45" s="110">
        <v>28374313</v>
      </c>
      <c r="L45" s="109"/>
      <c r="M45" s="110"/>
      <c r="N45" s="109"/>
      <c r="O45" s="110"/>
      <c r="P45" s="109">
        <f>$H45      +$J45      +$L45      +$N45</f>
        <v>72889000</v>
      </c>
      <c r="Q45" s="110">
        <f>$I45      +$K45      +$M45      +$O45</f>
        <v>68515891</v>
      </c>
      <c r="R45" s="54">
        <f>IF(($H45      =0),0,((($J45      -$H45      )/$H45      )*100))</f>
        <v>195.77021230384969</v>
      </c>
      <c r="S45" s="55">
        <f>IF(($I45      =0),0,((($K45      -$I45      )/$I45      )*100))</f>
        <v>-29.314405627003502</v>
      </c>
      <c r="T45" s="54">
        <f>IF(($E45      =0),0,(($P45      /$E45      )*100))</f>
        <v>46.871242178909263</v>
      </c>
      <c r="U45" s="56">
        <f>IF(($E45      =0),0,(($Q45      /$E45      )*100))</f>
        <v>44.059116192631933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708170000</v>
      </c>
      <c r="C46" s="108"/>
      <c r="D46" s="108"/>
      <c r="E46" s="108">
        <f>$B46      +$C46      +$D46</f>
        <v>708170000</v>
      </c>
      <c r="F46" s="109">
        <v>708170000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=0),0,((($J46      -$H46      )/$H46      )*100))</f>
        <v>0</v>
      </c>
      <c r="S46" s="55">
        <f>IF(($I46      =0),0,((($K46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=0),0,((($J47      -$H47      )/$H47      )*100))</f>
        <v>0</v>
      </c>
      <c r="S47" s="55">
        <f>IF(($I47      =0),0,((($K47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=0),0,((($J48      -$H48      )/$H48      )*100))</f>
        <v>0</v>
      </c>
      <c r="S48" s="55">
        <f>IF(($I48      =0),0,((($K48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=0),0,((($J49      -$H49      )/$H49      )*100))</f>
        <v>0</v>
      </c>
      <c r="S49" s="55">
        <f>IF(($I49      =0),0,((($K49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=0),0,((($J50      -$H50      )/$H50      )*100))</f>
        <v>0</v>
      </c>
      <c r="S50" s="55">
        <f>IF(($I50      =0),0,((($K50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=0),0,((($J51      -$H51      )/$H51      )*100))</f>
        <v>0</v>
      </c>
      <c r="S51" s="55">
        <f>IF(($I51      =0),0,((($K51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=0),0,((($J52      -$H52      )/$H52      )*100))</f>
        <v>0</v>
      </c>
      <c r="S52" s="55">
        <f>IF(($I52      =0),0,((($K52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467217000</v>
      </c>
      <c r="C53" s="108"/>
      <c r="D53" s="108"/>
      <c r="E53" s="108">
        <f>$B53      +$C53      +$D53</f>
        <v>467217000</v>
      </c>
      <c r="F53" s="109">
        <v>467217000</v>
      </c>
      <c r="G53" s="110">
        <v>327000000</v>
      </c>
      <c r="H53" s="109">
        <v>120596000</v>
      </c>
      <c r="I53" s="110">
        <v>134976191</v>
      </c>
      <c r="J53" s="109">
        <v>184734000</v>
      </c>
      <c r="K53" s="110">
        <v>198157719</v>
      </c>
      <c r="L53" s="109"/>
      <c r="M53" s="110"/>
      <c r="N53" s="109"/>
      <c r="O53" s="110"/>
      <c r="P53" s="109">
        <f>$H53      +$J53      +$L53      +$N53</f>
        <v>305330000</v>
      </c>
      <c r="Q53" s="110">
        <f>$I53      +$K53      +$M53      +$O53</f>
        <v>333133910</v>
      </c>
      <c r="R53" s="54">
        <f>IF(($H53      =0),0,((($J53      -$H53      )/$H53      )*100))</f>
        <v>53.184185213439918</v>
      </c>
      <c r="S53" s="55">
        <f>IF(($I53      =0),0,((($K53      -$I53      )/$I53      )*100))</f>
        <v>46.809387294089518</v>
      </c>
      <c r="T53" s="54">
        <f>IF(($E53      =0),0,(($P53      /$E53      )*100))</f>
        <v>65.350789889922666</v>
      </c>
      <c r="U53" s="56">
        <f>IF(($E53      =0),0,(($Q53      /$E53      )*100))</f>
        <v>71.301752718758095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444364000</v>
      </c>
      <c r="C54" s="108"/>
      <c r="D54" s="108"/>
      <c r="E54" s="108">
        <f>$B54      +$C54      +$D54</f>
        <v>444364000</v>
      </c>
      <c r="F54" s="109">
        <v>444364000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=0),0,((($J54      -$H54      )/$H54      )*100))</f>
        <v>0</v>
      </c>
      <c r="S54" s="55">
        <f>IF(($I54      =0),0,((($K54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1775260000</v>
      </c>
      <c r="C55" s="111">
        <f>SUM(C44:C54)</f>
        <v>0</v>
      </c>
      <c r="D55" s="111"/>
      <c r="E55" s="111">
        <f>$B55      +$C55      +$D55</f>
        <v>1775260000</v>
      </c>
      <c r="F55" s="112">
        <f>SUM(F44:F54)</f>
        <v>1775260000</v>
      </c>
      <c r="G55" s="113">
        <f>SUM(G44:G54)</f>
        <v>482509000</v>
      </c>
      <c r="H55" s="112">
        <f>SUM(H44:H54)</f>
        <v>139013000</v>
      </c>
      <c r="I55" s="113">
        <f>SUM(I44:I54)</f>
        <v>175117769</v>
      </c>
      <c r="J55" s="112">
        <f>SUM(J44:J54)</f>
        <v>239206000</v>
      </c>
      <c r="K55" s="113">
        <f>SUM(K44:K54)</f>
        <v>226532032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378219000</v>
      </c>
      <c r="Q55" s="113">
        <f>$I55      +$K55      +$M55      +$O55</f>
        <v>401649801</v>
      </c>
      <c r="R55" s="58">
        <f>IF(($H55      =0),0,((($J55      -$H55      )/$H55      )*100))</f>
        <v>72.074554178386194</v>
      </c>
      <c r="S55" s="59">
        <f>IF(($I55      =0),0,((($K55      -$I55      )/$I55      )*100))</f>
        <v>29.359820704431201</v>
      </c>
      <c r="T55" s="58">
        <f>IF((+$E45+$E47+$E49+$E50+$E53) =0,0,(P55   /(+$E45+$E47+$E49+$E50+$E53) )*100)</f>
        <v>60.736021942234629</v>
      </c>
      <c r="U55" s="60">
        <f>IF((+$E45+$E47+$E49+$E50+$E53) =0,0,(Q55   /(+$E45+$E47+$E49+$E50+$E53) )*100)</f>
        <v>64.498640011818992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=0),0,((($J63      -$H63      )/$H63      )*100))</f>
        <v>0</v>
      </c>
      <c r="S63" s="55">
        <f>IF(($I63      =0),0,((($K63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=0),0,((($J64      -$H64      )/$H64      )*100))</f>
        <v>0</v>
      </c>
      <c r="S64" s="55">
        <f>IF(($I64      =0),0,((($K64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=0),0,((($J65      -$H65      )/$H65      )*100))</f>
        <v>0</v>
      </c>
      <c r="S65" s="55">
        <f>IF(($I65      =0),0,((($K65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=0),0,((($J66      -$H66      )/$H66      )*100))</f>
        <v>0</v>
      </c>
      <c r="S66" s="55">
        <f>IF(($I66      =0),0,((($K66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>$B67      +$C67      +$D67</f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>$H67      +$J67      +$L67      +$N67</f>
        <v>0</v>
      </c>
      <c r="Q67" s="110">
        <f>$I67      +$K67      +$M67      +$O67</f>
        <v>0</v>
      </c>
      <c r="R67" s="54">
        <f>IF(($H67      =0),0,((($J67      -$H67      )/$H67      )*100))</f>
        <v>0</v>
      </c>
      <c r="S67" s="55">
        <f>IF(($I67      =0),0,((($K67      -$I67      )/$I67      )*100))</f>
        <v>0</v>
      </c>
      <c r="T67" s="54">
        <f>IF(($E67      =0),0,(($P67      /$E67      )*100))</f>
        <v>0</v>
      </c>
      <c r="U67" s="56">
        <f>IF(($E67      =0),0,(($Q67      /$E67      )*100))</f>
        <v>0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>$B68      +$C68      +$D68</f>
        <v>0</v>
      </c>
      <c r="F68" s="112">
        <f>SUM(F63:F67)</f>
        <v>0</v>
      </c>
      <c r="G68" s="113">
        <f>SUM(G63:G67)</f>
        <v>0</v>
      </c>
      <c r="H68" s="112">
        <f>SUM(H63:H67)</f>
        <v>0</v>
      </c>
      <c r="I68" s="113">
        <f>SUM(I63:I67)</f>
        <v>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0</v>
      </c>
      <c r="Q68" s="113">
        <f>$I68      +$K68      +$M68      +$O68</f>
        <v>0</v>
      </c>
      <c r="R68" s="58">
        <f>IF(($H68      =0),0,((($J68      -$H68      )/$H68      )*100))</f>
        <v>0</v>
      </c>
      <c r="S68" s="59">
        <f>IF(($I68      =0),0,((($K68      -$I68      )/$I68      )*100))</f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3338303000</v>
      </c>
      <c r="C69" s="120">
        <f>SUM(C9:C16,C19:C25,C28:C31,C34,C37:C41,C44:C54,C57:C60,C63:C67)</f>
        <v>55660000</v>
      </c>
      <c r="D69" s="120"/>
      <c r="E69" s="120">
        <f>$B69      +$C69      +$D69</f>
        <v>3393963000</v>
      </c>
      <c r="F69" s="121">
        <f>SUM(F9:F16,F19:F25,F28:F31,F34,F37:F41,F44:F54,F57:F60,F63:F67)</f>
        <v>3364661000</v>
      </c>
      <c r="G69" s="122">
        <f>SUM(G9:G16,G19:G25,G28:G31,G34,G37:G41,G44:G54,G57:G60,G63:G67)</f>
        <v>1375834000</v>
      </c>
      <c r="H69" s="121">
        <f>SUM(H9:H16,H19:H25,H28:H31,H34,H37:H41,H44:H54,H57:H60,H63:H67)</f>
        <v>324235000</v>
      </c>
      <c r="I69" s="122">
        <f>SUM(I9:I16,I19:I25,I28:I31,I34,I37:I41,I44:I54,I57:I60,I63:I67)</f>
        <v>388709977</v>
      </c>
      <c r="J69" s="121">
        <f>SUM(J9:J16,J19:J25,J28:J31,J34,J37:J41,J44:J54,J57:J60,J63:J67)</f>
        <v>632458000</v>
      </c>
      <c r="K69" s="122">
        <f>SUM(K9:K16,K19:K25,K28:K31,K34,K37:K41,K44:K54,K57:K60,K63:K67)</f>
        <v>561227873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956693000</v>
      </c>
      <c r="Q69" s="122">
        <f>$I69      +$K69      +$M69      +$O69</f>
        <v>949937850</v>
      </c>
      <c r="R69" s="67">
        <f>IF(($H69      =0),0,((($J69      -$H69      )/$H69      )*100))</f>
        <v>95.0616065508042</v>
      </c>
      <c r="S69" s="68">
        <f>IF(($I69      =0),0,((($K69      -$I69      )/$I69      )*100))</f>
        <v>44.382163105630809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51.333213857225331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50.970753214586964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3414276000</v>
      </c>
      <c r="C71" s="108"/>
      <c r="D71" s="108"/>
      <c r="E71" s="108">
        <f>$B71      +$C71      +$D71</f>
        <v>3414276000</v>
      </c>
      <c r="F71" s="109">
        <v>3414276000</v>
      </c>
      <c r="G71" s="110">
        <v>2671747000</v>
      </c>
      <c r="H71" s="109">
        <v>884556000</v>
      </c>
      <c r="I71" s="110">
        <v>868907896</v>
      </c>
      <c r="J71" s="109">
        <v>1131595000</v>
      </c>
      <c r="K71" s="110">
        <v>983060983</v>
      </c>
      <c r="L71" s="109"/>
      <c r="M71" s="110"/>
      <c r="N71" s="109"/>
      <c r="O71" s="110"/>
      <c r="P71" s="109">
        <f>$H71      +$J71      +$L71      +$N71</f>
        <v>2016151000</v>
      </c>
      <c r="Q71" s="110">
        <f>$I71      +$K71      +$M71      +$O71</f>
        <v>1851968879</v>
      </c>
      <c r="R71" s="54">
        <f>IF(($H71      =0),0,((($J71      -$H71      )/$H71      )*100))</f>
        <v>27.928022646389827</v>
      </c>
      <c r="S71" s="55">
        <f>IF(($I71      =0),0,((($K71      -$I71      )/$I71      )*100))</f>
        <v>13.137535925902094</v>
      </c>
      <c r="T71" s="54">
        <f>IF(($E71      =0),0,(($P71      /$E71      )*100))</f>
        <v>59.050615708864775</v>
      </c>
      <c r="U71" s="56">
        <f>IF(($E71      =0),0,(($Q71      /$E71      )*100))</f>
        <v>54.241920659021126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152714000</v>
      </c>
      <c r="C72" s="108"/>
      <c r="D72" s="108"/>
      <c r="E72" s="108">
        <f>$B72      +$C72      +$D72</f>
        <v>152714000</v>
      </c>
      <c r="F72" s="109">
        <v>152714000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3566990000</v>
      </c>
      <c r="C73" s="117">
        <f>SUM(C71:C72)</f>
        <v>0</v>
      </c>
      <c r="D73" s="117"/>
      <c r="E73" s="117">
        <f>$B73      +$C73      +$D73</f>
        <v>3566990000</v>
      </c>
      <c r="F73" s="118">
        <f>SUM(F71:F72)</f>
        <v>3566990000</v>
      </c>
      <c r="G73" s="119">
        <f>SUM(G71:G72)</f>
        <v>2671747000</v>
      </c>
      <c r="H73" s="118">
        <f>SUM(H71:H72)</f>
        <v>884556000</v>
      </c>
      <c r="I73" s="119">
        <f>SUM(I71:I72)</f>
        <v>868907896</v>
      </c>
      <c r="J73" s="118">
        <f>SUM(J71:J72)</f>
        <v>1131595000</v>
      </c>
      <c r="K73" s="119">
        <f>SUM(K71:K72)</f>
        <v>983060983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2016151000</v>
      </c>
      <c r="Q73" s="119">
        <f>$I73      +$K73      +$M73      +$O73</f>
        <v>1851968879</v>
      </c>
      <c r="R73" s="63">
        <f>IF(($H73      =0),0,((($J73      -$H73      )/$H73      )*100))</f>
        <v>27.928022646389827</v>
      </c>
      <c r="S73" s="64">
        <f>IF(($I73      =0),0,((($K73      -$I73      )/$I73      )*100))</f>
        <v>13.137535925902094</v>
      </c>
      <c r="T73" s="63">
        <f>IF(($E71      =0),0,(($P71      /$E71      )*100))</f>
        <v>59.050615708864775</v>
      </c>
      <c r="U73" s="65">
        <f>IF($E71   =0,0,($Q71   /$E71 )*100)</f>
        <v>54.241920659021126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3566990000</v>
      </c>
      <c r="C74" s="120">
        <f>SUM(C71:C72)</f>
        <v>0</v>
      </c>
      <c r="D74" s="120"/>
      <c r="E74" s="120">
        <f>$B74      +$C74      +$D74</f>
        <v>3566990000</v>
      </c>
      <c r="F74" s="121">
        <f>SUM(F71:F72)</f>
        <v>3566990000</v>
      </c>
      <c r="G74" s="122">
        <f>SUM(G71:G72)</f>
        <v>2671747000</v>
      </c>
      <c r="H74" s="121">
        <f>SUM(H71:H72)</f>
        <v>884556000</v>
      </c>
      <c r="I74" s="122">
        <f>SUM(I71:I72)</f>
        <v>868907896</v>
      </c>
      <c r="J74" s="121">
        <f>SUM(J71:J72)</f>
        <v>1131595000</v>
      </c>
      <c r="K74" s="122">
        <f>SUM(K71:K72)</f>
        <v>983060983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2016151000</v>
      </c>
      <c r="Q74" s="122">
        <f>$I74      +$K74      +$M74      +$O74</f>
        <v>1851968879</v>
      </c>
      <c r="R74" s="67">
        <f>IF(($H74      =0),0,((($J74      -$H74      )/$H74      )*100))</f>
        <v>27.928022646389827</v>
      </c>
      <c r="S74" s="68">
        <f>IF(($I74      =0),0,((($K74      -$I74      )/$I74      )*100))</f>
        <v>13.137535925902094</v>
      </c>
      <c r="T74" s="67">
        <f>IF(($E71      =0),0,(($P71      /$E71      )*100))</f>
        <v>59.050615708864775</v>
      </c>
      <c r="U74" s="71">
        <f>IF($E71   =0,0,($Q71   /$E71 )*100)</f>
        <v>54.241920659021126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6905293000</v>
      </c>
      <c r="C75" s="120">
        <f>SUM(C9:C16,C19:C25,C28:C31,C34,C37:C41,C44:C54,C57:C60,C63:C67,C71:C72)</f>
        <v>55660000</v>
      </c>
      <c r="D75" s="120"/>
      <c r="E75" s="120">
        <f>$B75      +$C75      +$D75</f>
        <v>6960953000</v>
      </c>
      <c r="F75" s="121">
        <f>SUM(F9:F16,F19:F25,F28:F31,F34,F37:F41,F44:F54,F57:F60,F63:F67,F71:F72)</f>
        <v>6931651000</v>
      </c>
      <c r="G75" s="122">
        <f>SUM(G9:G16,G19:G25,G28:G31,G34,G37:G41,G44:G54,G57:G60,G63:G67,G71:G72)</f>
        <v>4047581000</v>
      </c>
      <c r="H75" s="121">
        <f>SUM(H9:H16,H19:H25,H28:H31,H34,H37:H41,H44:H54,H57:H60,H63:H67,H71:H72)</f>
        <v>1208791000</v>
      </c>
      <c r="I75" s="122">
        <f>SUM(I9:I16,I19:I25,I28:I31,I34,I37:I41,I44:I54,I57:I60,I63:I67,I71:I72)</f>
        <v>1257617873</v>
      </c>
      <c r="J75" s="121">
        <f>SUM(J9:J16,J19:J25,J28:J31,J34,J37:J41,J44:J54,J57:J60,J63:J67,J71:J72)</f>
        <v>1764053000</v>
      </c>
      <c r="K75" s="122">
        <f>SUM(K9:K16,K19:K25,K28:K31,K34,K37:K41,K44:K54,K57:K60,K63:K67,K71:K72)</f>
        <v>1544288856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2972844000</v>
      </c>
      <c r="Q75" s="122">
        <f>$I75      +$K75      +$M75      +$O75</f>
        <v>2801906729</v>
      </c>
      <c r="R75" s="67">
        <f>IF(($H75      =0),0,((($J75      -$H75      )/$H75      )*100))</f>
        <v>45.93531884337326</v>
      </c>
      <c r="S75" s="68">
        <f>IF(($I75      =0),0,((($K75      -$I75      )/$I75      )*100))</f>
        <v>22.79476056714725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56.325540435258418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53.086845714108158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=0),0,((($J88      -$H88      )/$H88      )*100))</f>
        <v>0</v>
      </c>
      <c r="S88" s="98">
        <f>IF(($I88      =0),0,((($K88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=0),0,((($J89      -$H89      )/$H89      )*100))</f>
        <v>0</v>
      </c>
      <c r="S89" s="98">
        <f>IF(($I89      =0),0,((($K89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=0),0,((($J90      -$H90      )/$H90      )*100))</f>
        <v>0</v>
      </c>
      <c r="S90" s="98">
        <f>IF(($I90      =0),0,((($K90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=0),0,((($J91      -$H91      )/$H91      )*100))</f>
        <v>0</v>
      </c>
      <c r="S91" s="98">
        <f>IF(($I91      =0),0,((($K91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=0),0,((($J92      -$H92      )/$H92      )*100))</f>
        <v>0</v>
      </c>
      <c r="S92" s="98">
        <f>IF(($I92      =0),0,((($K92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=0),0,((($J93      -$H93      )/$H93      )*100))</f>
        <v>0</v>
      </c>
      <c r="S93" s="98">
        <f>IF(($I93      =0),0,((($K93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=0),0,((($J94      -$H94      )/$H94      )*100))</f>
        <v>0</v>
      </c>
      <c r="S94" s="98">
        <f>IF(($I94      =0),0,((($K94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=0),0,((($J95      -$H95      )/$H95      )*100))</f>
        <v>0</v>
      </c>
      <c r="S95" s="98">
        <f>IF(($I95      =0),0,((($K95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=0),0,((($J96      -$H96      )/$H96      )*100))</f>
        <v>0</v>
      </c>
      <c r="S96" s="104">
        <f>IF(($I96      =0),0,((($K96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x7TgVpFEU9LopiI4REuu8/8hw/ks1ctLhbKM9iAv04RUVij4i+n0gGnfHroOnz8tvUlBzJHjK/sehtVVOYOY6g==" saltValue="KoTplcjKsfFT1q1Pbz7rt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8E63-0083-4DA0-9EA0-A586A80BFA3A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44900000</v>
      </c>
      <c r="C10" s="108"/>
      <c r="D10" s="108"/>
      <c r="E10" s="108">
        <f>$B10      +$C10      +$D10</f>
        <v>44900000</v>
      </c>
      <c r="F10" s="109">
        <v>44900000</v>
      </c>
      <c r="G10" s="110">
        <v>44900000</v>
      </c>
      <c r="H10" s="109">
        <v>6677000</v>
      </c>
      <c r="I10" s="110">
        <v>979126</v>
      </c>
      <c r="J10" s="109">
        <v>7597000</v>
      </c>
      <c r="K10" s="110">
        <v>7319761</v>
      </c>
      <c r="L10" s="109"/>
      <c r="M10" s="110"/>
      <c r="N10" s="109"/>
      <c r="O10" s="110"/>
      <c r="P10" s="109">
        <f>$H10      +$J10      +$L10      +$N10</f>
        <v>14274000</v>
      </c>
      <c r="Q10" s="110">
        <f>$I10      +$K10      +$M10      +$O10</f>
        <v>8298887</v>
      </c>
      <c r="R10" s="54">
        <f>IF(($H10      =0),0,((($J10      -$H10      )/$H10      )*100))</f>
        <v>13.778643103190054</v>
      </c>
      <c r="S10" s="55">
        <f>IF(($I10      =0),0,((($K10      -$I10      )/$I10      )*100))</f>
        <v>647.58110804942362</v>
      </c>
      <c r="T10" s="54">
        <f>IF(($E10      =0),0,(($P10      /$E10      )*100))</f>
        <v>31.790645879732736</v>
      </c>
      <c r="U10" s="56">
        <f>IF(($E10      =0),0,(($Q10      /$E10      )*100))</f>
        <v>18.483044543429845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42774000</v>
      </c>
      <c r="C11" s="108"/>
      <c r="D11" s="108"/>
      <c r="E11" s="108">
        <f>$B11      +$C11      +$D11</f>
        <v>42774000</v>
      </c>
      <c r="F11" s="109">
        <v>42774000</v>
      </c>
      <c r="G11" s="110">
        <v>24000000</v>
      </c>
      <c r="H11" s="109">
        <v>7303000</v>
      </c>
      <c r="I11" s="110">
        <v>15463293</v>
      </c>
      <c r="J11" s="109">
        <v>9899000</v>
      </c>
      <c r="K11" s="110">
        <v>5703556</v>
      </c>
      <c r="L11" s="109"/>
      <c r="M11" s="110"/>
      <c r="N11" s="109"/>
      <c r="O11" s="110"/>
      <c r="P11" s="109">
        <f>$H11      +$J11      +$L11      +$N11</f>
        <v>17202000</v>
      </c>
      <c r="Q11" s="110">
        <f>$I11      +$K11      +$M11      +$O11</f>
        <v>21166849</v>
      </c>
      <c r="R11" s="54">
        <f>IF(($H11      =0),0,((($J11      -$H11      )/$H11      )*100))</f>
        <v>35.547035464877446</v>
      </c>
      <c r="S11" s="55">
        <f>IF(($I11      =0),0,((($K11      -$I11      )/$I11      )*100))</f>
        <v>-63.115514916518755</v>
      </c>
      <c r="T11" s="54">
        <f>IF(($E11      =0),0,(($P11      /$E11      )*100))</f>
        <v>40.216019077009399</v>
      </c>
      <c r="U11" s="56">
        <f>IF(($E11      =0),0,(($Q11      /$E11      )*100))</f>
        <v>49.48531584607472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=0),0,((($J12      -$H12      )/$H12      )*100))</f>
        <v>0</v>
      </c>
      <c r="S12" s="55">
        <f>IF(($I12      =0),0,((($K12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>$B13      +$C13      +$D13</f>
        <v>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=0),0,((($J13      -$H13      )/$H13      )*100))</f>
        <v>0</v>
      </c>
      <c r="S13" s="55">
        <f>IF(($I13      =0),0,((($K13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59528000</v>
      </c>
      <c r="C14" s="108"/>
      <c r="D14" s="108"/>
      <c r="E14" s="108">
        <f>$B14      +$C14      +$D14</f>
        <v>59528000</v>
      </c>
      <c r="F14" s="109">
        <v>59528000</v>
      </c>
      <c r="G14" s="110">
        <v>39000000</v>
      </c>
      <c r="H14" s="109">
        <v>8906000</v>
      </c>
      <c r="I14" s="110"/>
      <c r="J14" s="109">
        <v>7101000</v>
      </c>
      <c r="K14" s="110">
        <v>14730809</v>
      </c>
      <c r="L14" s="109"/>
      <c r="M14" s="110"/>
      <c r="N14" s="109"/>
      <c r="O14" s="110"/>
      <c r="P14" s="109">
        <f>$H14      +$J14      +$L14      +$N14</f>
        <v>16007000</v>
      </c>
      <c r="Q14" s="110">
        <f>$I14      +$K14      +$M14      +$O14</f>
        <v>14730809</v>
      </c>
      <c r="R14" s="54">
        <f>IF(($H14      =0),0,((($J14      -$H14      )/$H14      )*100))</f>
        <v>-20.267235571524814</v>
      </c>
      <c r="S14" s="55">
        <f>IF(($I14      =0),0,((($K14      -$I14      )/$I14      )*100))</f>
        <v>0</v>
      </c>
      <c r="T14" s="54">
        <f>IF(($E14      =0),0,(($P14      /$E14      )*100))</f>
        <v>26.889866953366482</v>
      </c>
      <c r="U14" s="56">
        <f>IF(($E14      =0),0,(($Q14      /$E14      )*100))</f>
        <v>24.746017000403171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15000000</v>
      </c>
      <c r="C15" s="108"/>
      <c r="D15" s="108"/>
      <c r="E15" s="108">
        <f>$B15      +$C15      +$D15</f>
        <v>15000000</v>
      </c>
      <c r="F15" s="109">
        <v>15000000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=0),0,((($J15      -$H15      )/$H15      )*100))</f>
        <v>0</v>
      </c>
      <c r="S15" s="55">
        <f>IF(($I15      =0),0,((($K15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47000000</v>
      </c>
      <c r="C16" s="108"/>
      <c r="D16" s="108"/>
      <c r="E16" s="108">
        <f>$B16      +$C16      +$D16</f>
        <v>47000000</v>
      </c>
      <c r="F16" s="109">
        <v>47000000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=0),0,((($J16      -$H16      )/$H16      )*100))</f>
        <v>0</v>
      </c>
      <c r="S16" s="55">
        <f>IF(($I16      =0),0,((($K16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209202000</v>
      </c>
      <c r="C17" s="111">
        <f>SUM(C9:C16)</f>
        <v>0</v>
      </c>
      <c r="D17" s="111"/>
      <c r="E17" s="111">
        <f>$B17      +$C17      +$D17</f>
        <v>209202000</v>
      </c>
      <c r="F17" s="112">
        <f>SUM(F9:F16)</f>
        <v>209202000</v>
      </c>
      <c r="G17" s="113">
        <f>SUM(G9:G16)</f>
        <v>107900000</v>
      </c>
      <c r="H17" s="112">
        <f>SUM(H9:H16)</f>
        <v>22886000</v>
      </c>
      <c r="I17" s="113">
        <f>SUM(I9:I16)</f>
        <v>16442419</v>
      </c>
      <c r="J17" s="112">
        <f>SUM(J9:J16)</f>
        <v>24597000</v>
      </c>
      <c r="K17" s="113">
        <f>SUM(K9:K16)</f>
        <v>27754126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47483000</v>
      </c>
      <c r="Q17" s="113">
        <f>$I17      +$K17      +$M17      +$O17</f>
        <v>44196545</v>
      </c>
      <c r="R17" s="58">
        <f>IF(($H17      =0),0,((($J17      -$H17      )/$H17      )*100))</f>
        <v>7.4761863147775927</v>
      </c>
      <c r="S17" s="59">
        <f>IF(($I17      =0),0,((($K17      -$I17      )/$I17      )*100))</f>
        <v>68.795880946714718</v>
      </c>
      <c r="T17" s="58">
        <f>IF((SUM($E9:$E14))=0,0,(P17/(SUM($E9:$E14))*100))</f>
        <v>32.257034551160991</v>
      </c>
      <c r="U17" s="60">
        <f>IF((SUM($E9:$E14))=0,0,(Q17/(SUM($E9:$E14))*100))</f>
        <v>30.024418825831173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71088000</v>
      </c>
      <c r="C19" s="108"/>
      <c r="D19" s="108"/>
      <c r="E19" s="108">
        <f>$B19      +$C19      +$D19</f>
        <v>71088000</v>
      </c>
      <c r="F19" s="109">
        <v>71088000</v>
      </c>
      <c r="G19" s="110">
        <v>33327000</v>
      </c>
      <c r="H19" s="109">
        <v>8322000</v>
      </c>
      <c r="I19" s="110"/>
      <c r="J19" s="109">
        <v>25005000</v>
      </c>
      <c r="K19" s="110"/>
      <c r="L19" s="109"/>
      <c r="M19" s="110"/>
      <c r="N19" s="109"/>
      <c r="O19" s="110"/>
      <c r="P19" s="109">
        <f>$H19      +$J19      +$L19      +$N19</f>
        <v>33327000</v>
      </c>
      <c r="Q19" s="110">
        <f>$I19      +$K19      +$M19      +$O19</f>
        <v>0</v>
      </c>
      <c r="R19" s="54">
        <f>IF(($H19      =0),0,((($J19      -$H19      )/$H19      )*100))</f>
        <v>200.46863734679167</v>
      </c>
      <c r="S19" s="55">
        <f>IF(($I19      =0),0,((($K19      -$I19      )/$I19      )*100))</f>
        <v>0</v>
      </c>
      <c r="T19" s="54">
        <f>IF(($E19      =0),0,(($P19      /$E19      )*100))</f>
        <v>46.881330182309249</v>
      </c>
      <c r="U19" s="56">
        <f>IF(($E19      =0),0,(($Q19      /$E19      )*100))</f>
        <v>0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=0),0,((($J20      -$H20      )/$H20      )*100))</f>
        <v>0</v>
      </c>
      <c r="S20" s="55">
        <f>IF(($I20      =0),0,((($K20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=0),0,((($J21      -$H21      )/$H21      )*100))</f>
        <v>0</v>
      </c>
      <c r="S21" s="55">
        <f>IF(($I21      =0),0,((($K21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=0),0,((($J22      -$H22      )/$H22      )*100))</f>
        <v>0</v>
      </c>
      <c r="S22" s="55">
        <f>IF(($I22      =0),0,((($K22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>
        <v>102035000</v>
      </c>
      <c r="C23" s="108"/>
      <c r="D23" s="108"/>
      <c r="E23" s="108">
        <f>$B23      +$C23      +$D23</f>
        <v>102035000</v>
      </c>
      <c r="F23" s="109">
        <v>102035000</v>
      </c>
      <c r="G23" s="110">
        <v>59987000</v>
      </c>
      <c r="H23" s="109">
        <v>6174000</v>
      </c>
      <c r="I23" s="110">
        <v>5266166</v>
      </c>
      <c r="J23" s="109">
        <v>17817000</v>
      </c>
      <c r="K23" s="110">
        <v>15480166</v>
      </c>
      <c r="L23" s="109"/>
      <c r="M23" s="110"/>
      <c r="N23" s="109"/>
      <c r="O23" s="110"/>
      <c r="P23" s="109">
        <f>$H23      +$J23      +$L23      +$N23</f>
        <v>23991000</v>
      </c>
      <c r="Q23" s="110">
        <f>$I23      +$K23      +$M23      +$O23</f>
        <v>20746332</v>
      </c>
      <c r="R23" s="54">
        <f>IF(($H23      =0),0,((($J23      -$H23      )/$H23      )*100))</f>
        <v>188.58114674441205</v>
      </c>
      <c r="S23" s="55">
        <f>IF(($I23      =0),0,((($K23      -$I23      )/$I23      )*100))</f>
        <v>193.95514687535487</v>
      </c>
      <c r="T23" s="54">
        <f>IF(($E23      =0),0,(($P23      /$E23      )*100))</f>
        <v>23.512520213652177</v>
      </c>
      <c r="U23" s="56">
        <f>IF(($E23      =0),0,(($Q23      /$E23      )*100))</f>
        <v>20.332564316166021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=0),0,((($J24      -$H24      )/$H24      )*100))</f>
        <v>0</v>
      </c>
      <c r="S24" s="55">
        <f>IF(($I24      =0),0,((($K24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=0),0,((($J25      -$H25      )/$H25      )*100))</f>
        <v>0</v>
      </c>
      <c r="S25" s="55">
        <f>IF(($I25      =0),0,((($K25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173123000</v>
      </c>
      <c r="C26" s="111">
        <f>SUM(C19:C25)</f>
        <v>0</v>
      </c>
      <c r="D26" s="111"/>
      <c r="E26" s="111">
        <f>$B26      +$C26      +$D26</f>
        <v>173123000</v>
      </c>
      <c r="F26" s="112">
        <f>SUM(F19:F25)</f>
        <v>173123000</v>
      </c>
      <c r="G26" s="113">
        <f>SUM(G19:G25)</f>
        <v>93314000</v>
      </c>
      <c r="H26" s="112">
        <f>SUM(H19:H25)</f>
        <v>14496000</v>
      </c>
      <c r="I26" s="113">
        <f>SUM(I19:I25)</f>
        <v>5266166</v>
      </c>
      <c r="J26" s="112">
        <f>SUM(J19:J25)</f>
        <v>42822000</v>
      </c>
      <c r="K26" s="113">
        <f>SUM(K19:K25)</f>
        <v>15480166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57318000</v>
      </c>
      <c r="Q26" s="113">
        <f>$I26      +$K26      +$M26      +$O26</f>
        <v>20746332</v>
      </c>
      <c r="R26" s="58">
        <f>IF(($H26      =0),0,((($J26      -$H26      )/$H26      )*100))</f>
        <v>195.40562913907286</v>
      </c>
      <c r="S26" s="59">
        <f>IF(($I26      =0),0,((($K26      -$I26      )/$I26      )*100))</f>
        <v>193.95514687535487</v>
      </c>
      <c r="T26" s="58">
        <f>IF(($E26-$E21-$E25)   =0,0,($P26   /($E26-$E21-$E25)   )*100)</f>
        <v>33.108252514108464</v>
      </c>
      <c r="U26" s="60">
        <f>IF(($E26-$E21-$E25)   =0,0,($Q26   /($E26-$E21-$E25)   )*100)</f>
        <v>11.983579304887277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8026000</v>
      </c>
      <c r="C31" s="108"/>
      <c r="D31" s="108"/>
      <c r="E31" s="108">
        <f>$B31      +$C31      +$D31</f>
        <v>8026000</v>
      </c>
      <c r="F31" s="109">
        <v>8026000</v>
      </c>
      <c r="G31" s="110">
        <v>5707000</v>
      </c>
      <c r="H31" s="109">
        <v>789000</v>
      </c>
      <c r="I31" s="110">
        <v>729694</v>
      </c>
      <c r="J31" s="109">
        <v>2562000</v>
      </c>
      <c r="K31" s="110">
        <v>2458020</v>
      </c>
      <c r="L31" s="109"/>
      <c r="M31" s="110"/>
      <c r="N31" s="109"/>
      <c r="O31" s="110"/>
      <c r="P31" s="109">
        <f>$H31      +$J31      +$L31      +$N31</f>
        <v>3351000</v>
      </c>
      <c r="Q31" s="110">
        <f>$I31      +$K31      +$M31      +$O31</f>
        <v>3187714</v>
      </c>
      <c r="R31" s="54">
        <f>IF(($H31      =0),0,((($J31      -$H31      )/$H31      )*100))</f>
        <v>224.71482889733841</v>
      </c>
      <c r="S31" s="55">
        <f>IF(($I31      =0),0,((($K31      -$I31      )/$I31      )*100))</f>
        <v>236.85627125891128</v>
      </c>
      <c r="T31" s="54">
        <f>IF(($E31      =0),0,(($P31      /$E31      )*100))</f>
        <v>41.751806628457508</v>
      </c>
      <c r="U31" s="56">
        <f>IF(($E31      =0),0,(($Q31      /$E31      )*100))</f>
        <v>39.717343633192129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8026000</v>
      </c>
      <c r="C32" s="111">
        <f>SUM(C28:C31)</f>
        <v>0</v>
      </c>
      <c r="D32" s="111"/>
      <c r="E32" s="111">
        <f>$B32      +$C32      +$D32</f>
        <v>8026000</v>
      </c>
      <c r="F32" s="112">
        <f>SUM(F28:F31)</f>
        <v>8026000</v>
      </c>
      <c r="G32" s="113">
        <f>SUM(G28:G31)</f>
        <v>5707000</v>
      </c>
      <c r="H32" s="112">
        <f>SUM(H28:H31)</f>
        <v>789000</v>
      </c>
      <c r="I32" s="113">
        <f>SUM(I28:I31)</f>
        <v>729694</v>
      </c>
      <c r="J32" s="112">
        <f>SUM(J28:J31)</f>
        <v>2562000</v>
      </c>
      <c r="K32" s="113">
        <f>SUM(K28:K31)</f>
        <v>2458020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3351000</v>
      </c>
      <c r="Q32" s="113">
        <f>$I32      +$K32      +$M32      +$O32</f>
        <v>3187714</v>
      </c>
      <c r="R32" s="58">
        <f>IF(($H32      =0),0,((($J32      -$H32      )/$H32      )*100))</f>
        <v>224.71482889733841</v>
      </c>
      <c r="S32" s="59">
        <f>IF(($I32      =0),0,((($K32      -$I32      )/$I32      )*100))</f>
        <v>236.85627125891128</v>
      </c>
      <c r="T32" s="58">
        <f>IF($E32   =0,0,($P32   /$E32   )*100)</f>
        <v>41.751806628457508</v>
      </c>
      <c r="U32" s="60">
        <f>IF($E32   =0,0,($Q32   /$E32   )*100)</f>
        <v>39.717343633192129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53350000</v>
      </c>
      <c r="C34" s="108"/>
      <c r="D34" s="108"/>
      <c r="E34" s="108">
        <f>$B34      +$C34      +$D34</f>
        <v>53350000</v>
      </c>
      <c r="F34" s="109">
        <v>53350000</v>
      </c>
      <c r="G34" s="110">
        <v>37344000</v>
      </c>
      <c r="H34" s="109">
        <v>11561000</v>
      </c>
      <c r="I34" s="110">
        <v>17754261</v>
      </c>
      <c r="J34" s="109">
        <v>10066000</v>
      </c>
      <c r="K34" s="110">
        <v>11907081</v>
      </c>
      <c r="L34" s="109"/>
      <c r="M34" s="110"/>
      <c r="N34" s="109"/>
      <c r="O34" s="110"/>
      <c r="P34" s="109">
        <f>$H34      +$J34      +$L34      +$N34</f>
        <v>21627000</v>
      </c>
      <c r="Q34" s="110">
        <f>$I34      +$K34      +$M34      +$O34</f>
        <v>29661342</v>
      </c>
      <c r="R34" s="54">
        <f>IF(($H34      =0),0,((($J34      -$H34      )/$H34      )*100))</f>
        <v>-12.931407317706082</v>
      </c>
      <c r="S34" s="55">
        <f>IF(($I34      =0),0,((($K34      -$I34      )/$I34      )*100))</f>
        <v>-32.93395315073942</v>
      </c>
      <c r="T34" s="54">
        <f>IF(($E34      =0),0,(($P34      /$E34      )*100))</f>
        <v>40.537956888472351</v>
      </c>
      <c r="U34" s="56">
        <f>IF(($E34      =0),0,(($Q34      /$E34      )*100))</f>
        <v>55.597641986879097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53350000</v>
      </c>
      <c r="C35" s="111">
        <f>C34</f>
        <v>0</v>
      </c>
      <c r="D35" s="111"/>
      <c r="E35" s="111">
        <f>$B35      +$C35      +$D35</f>
        <v>53350000</v>
      </c>
      <c r="F35" s="112">
        <f>F34</f>
        <v>53350000</v>
      </c>
      <c r="G35" s="113">
        <f>G34</f>
        <v>37344000</v>
      </c>
      <c r="H35" s="112">
        <f>H34</f>
        <v>11561000</v>
      </c>
      <c r="I35" s="113">
        <f>I34</f>
        <v>17754261</v>
      </c>
      <c r="J35" s="112">
        <f>J34</f>
        <v>10066000</v>
      </c>
      <c r="K35" s="113">
        <f>K34</f>
        <v>11907081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21627000</v>
      </c>
      <c r="Q35" s="113">
        <f>$I35      +$K35      +$M35      +$O35</f>
        <v>29661342</v>
      </c>
      <c r="R35" s="58">
        <f>IF(($H35      =0),0,((($J35      -$H35      )/$H35      )*100))</f>
        <v>-12.931407317706082</v>
      </c>
      <c r="S35" s="59">
        <f>IF(($I35      =0),0,((($K35      -$I35      )/$I35      )*100))</f>
        <v>-32.93395315073942</v>
      </c>
      <c r="T35" s="58">
        <f>IF($E35   =0,0,($P35   /$E35   )*100)</f>
        <v>40.537956888472351</v>
      </c>
      <c r="U35" s="60">
        <f>IF($E35   =0,0,($Q35   /$E35   )*100)</f>
        <v>55.597641986879097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186600000</v>
      </c>
      <c r="C37" s="108"/>
      <c r="D37" s="108"/>
      <c r="E37" s="108">
        <f>$B37      +$C37      +$D37</f>
        <v>186600000</v>
      </c>
      <c r="F37" s="109">
        <v>186600000</v>
      </c>
      <c r="G37" s="110">
        <v>117107000</v>
      </c>
      <c r="H37" s="109">
        <v>37190000</v>
      </c>
      <c r="I37" s="110">
        <v>25449135</v>
      </c>
      <c r="J37" s="109">
        <v>63244000</v>
      </c>
      <c r="K37" s="110">
        <v>54419376</v>
      </c>
      <c r="L37" s="109"/>
      <c r="M37" s="110"/>
      <c r="N37" s="109"/>
      <c r="O37" s="110"/>
      <c r="P37" s="109">
        <f>$H37      +$J37      +$L37      +$N37</f>
        <v>100434000</v>
      </c>
      <c r="Q37" s="110">
        <f>$I37      +$K37      +$M37      +$O37</f>
        <v>79868511</v>
      </c>
      <c r="R37" s="54">
        <f>IF(($H37      =0),0,((($J37      -$H37      )/$H37      )*100))</f>
        <v>70.056466792148427</v>
      </c>
      <c r="S37" s="55">
        <f>IF(($I37      =0),0,((($K37      -$I37      )/$I37      )*100))</f>
        <v>113.83585728945206</v>
      </c>
      <c r="T37" s="54">
        <f>IF(($E37      =0),0,(($P37      /$E37      )*100))</f>
        <v>53.823151125401921</v>
      </c>
      <c r="U37" s="56">
        <f>IF(($E37      =0),0,(($Q37      /$E37      )*100))</f>
        <v>42.801988745980708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266745000</v>
      </c>
      <c r="C38" s="108"/>
      <c r="D38" s="108"/>
      <c r="E38" s="108">
        <f>$B38      +$C38      +$D38</f>
        <v>266745000</v>
      </c>
      <c r="F38" s="109">
        <v>242527000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=0),0,((($J38      -$H38      )/$H38      )*100))</f>
        <v>0</v>
      </c>
      <c r="S38" s="55">
        <f>IF(($I38      =0),0,((($K38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=0),0,((($J39      -$H39      )/$H39      )*100))</f>
        <v>0</v>
      </c>
      <c r="S39" s="55">
        <f>IF(($I39      =0),0,((($K39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33000000</v>
      </c>
      <c r="C40" s="108"/>
      <c r="D40" s="108"/>
      <c r="E40" s="108">
        <f>$B40      +$C40      +$D40</f>
        <v>33000000</v>
      </c>
      <c r="F40" s="109">
        <v>33000000</v>
      </c>
      <c r="G40" s="110">
        <v>20050000</v>
      </c>
      <c r="H40" s="109"/>
      <c r="I40" s="110"/>
      <c r="J40" s="109">
        <v>14457000</v>
      </c>
      <c r="K40" s="110">
        <v>10010686</v>
      </c>
      <c r="L40" s="109"/>
      <c r="M40" s="110"/>
      <c r="N40" s="109"/>
      <c r="O40" s="110"/>
      <c r="P40" s="109">
        <f>$H40      +$J40      +$L40      +$N40</f>
        <v>14457000</v>
      </c>
      <c r="Q40" s="110">
        <f>$I40      +$K40      +$M40      +$O40</f>
        <v>10010686</v>
      </c>
      <c r="R40" s="54">
        <f>IF(($H40      =0),0,((($J40      -$H40      )/$H40      )*100))</f>
        <v>0</v>
      </c>
      <c r="S40" s="55">
        <f>IF(($I40      =0),0,((($K40      -$I40      )/$I40      )*100))</f>
        <v>0</v>
      </c>
      <c r="T40" s="54">
        <f>IF(($E40      =0),0,(($P40      /$E40      )*100))</f>
        <v>43.809090909090912</v>
      </c>
      <c r="U40" s="56">
        <f>IF(($E40      =0),0,(($Q40      /$E40      )*100))</f>
        <v>30.335412121212119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=0),0,((($J41      -$H41      )/$H41      )*100))</f>
        <v>0</v>
      </c>
      <c r="S41" s="55">
        <f>IF(($I41      =0),0,((($K41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486345000</v>
      </c>
      <c r="C42" s="111">
        <f>SUM(C37:C41)</f>
        <v>0</v>
      </c>
      <c r="D42" s="111"/>
      <c r="E42" s="111">
        <f>$B42      +$C42      +$D42</f>
        <v>486345000</v>
      </c>
      <c r="F42" s="112">
        <f>SUM(F37:F41)</f>
        <v>462127000</v>
      </c>
      <c r="G42" s="113">
        <f>SUM(G37:G41)</f>
        <v>137157000</v>
      </c>
      <c r="H42" s="112">
        <f>SUM(H37:H41)</f>
        <v>37190000</v>
      </c>
      <c r="I42" s="113">
        <f>SUM(I37:I41)</f>
        <v>25449135</v>
      </c>
      <c r="J42" s="112">
        <f>SUM(J37:J41)</f>
        <v>77701000</v>
      </c>
      <c r="K42" s="113">
        <f>SUM(K37:K41)</f>
        <v>64430062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114891000</v>
      </c>
      <c r="Q42" s="113">
        <f>$I42      +$K42      +$M42      +$O42</f>
        <v>89879197</v>
      </c>
      <c r="R42" s="58">
        <f>IF(($H42      =0),0,((($J42      -$H42      )/$H42      )*100))</f>
        <v>108.9298198440441</v>
      </c>
      <c r="S42" s="59">
        <f>IF(($I42      =0),0,((($K42      -$I42      )/$I42      )*100))</f>
        <v>153.17191330864489</v>
      </c>
      <c r="T42" s="58">
        <f>IF((+$E37+$E40) =0,0,(P42   /(+$E37+$E40) )*100)</f>
        <v>52.318306010928964</v>
      </c>
      <c r="U42" s="60">
        <f>IF((+$E37+$E40) =0,0,(Q42   /(+$E37+$E40) )*100)</f>
        <v>40.928596083788705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=0),0,((($J44      -$H44      )/$H44      )*100))</f>
        <v>0</v>
      </c>
      <c r="S44" s="55">
        <f>IF(($I44      =0),0,((($K44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400887000</v>
      </c>
      <c r="C45" s="108"/>
      <c r="D45" s="108"/>
      <c r="E45" s="108">
        <f>$B45      +$C45      +$D45</f>
        <v>400887000</v>
      </c>
      <c r="F45" s="109">
        <v>400887000</v>
      </c>
      <c r="G45" s="110">
        <v>326887000</v>
      </c>
      <c r="H45" s="109">
        <v>39437000</v>
      </c>
      <c r="I45" s="110">
        <v>20223917</v>
      </c>
      <c r="J45" s="109">
        <v>82172000</v>
      </c>
      <c r="K45" s="110">
        <v>68546209</v>
      </c>
      <c r="L45" s="109"/>
      <c r="M45" s="110"/>
      <c r="N45" s="109"/>
      <c r="O45" s="110"/>
      <c r="P45" s="109">
        <f>$H45      +$J45      +$L45      +$N45</f>
        <v>121609000</v>
      </c>
      <c r="Q45" s="110">
        <f>$I45      +$K45      +$M45      +$O45</f>
        <v>88770126</v>
      </c>
      <c r="R45" s="54">
        <f>IF(($H45      =0),0,((($J45      -$H45      )/$H45      )*100))</f>
        <v>108.36270507391536</v>
      </c>
      <c r="S45" s="55">
        <f>IF(($I45      =0),0,((($K45      -$I45      )/$I45      )*100))</f>
        <v>238.93636430568813</v>
      </c>
      <c r="T45" s="54">
        <f>IF(($E45      =0),0,(($P45      /$E45      )*100))</f>
        <v>30.33498217702245</v>
      </c>
      <c r="U45" s="56">
        <f>IF(($E45      =0),0,(($Q45      /$E45      )*100))</f>
        <v>22.14342844741785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535042000</v>
      </c>
      <c r="C46" s="108"/>
      <c r="D46" s="108"/>
      <c r="E46" s="108">
        <f>$B46      +$C46      +$D46</f>
        <v>535042000</v>
      </c>
      <c r="F46" s="109">
        <v>535042000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=0),0,((($J46      -$H46      )/$H46      )*100))</f>
        <v>0</v>
      </c>
      <c r="S46" s="55">
        <f>IF(($I46      =0),0,((($K46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=0),0,((($J47      -$H47      )/$H47      )*100))</f>
        <v>0</v>
      </c>
      <c r="S47" s="55">
        <f>IF(($I47      =0),0,((($K47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=0),0,((($J48      -$H48      )/$H48      )*100))</f>
        <v>0</v>
      </c>
      <c r="S48" s="55">
        <f>IF(($I48      =0),0,((($K48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=0),0,((($J49      -$H49      )/$H49      )*100))</f>
        <v>0</v>
      </c>
      <c r="S49" s="55">
        <f>IF(($I49      =0),0,((($K49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=0),0,((($J50      -$H50      )/$H50      )*100))</f>
        <v>0</v>
      </c>
      <c r="S50" s="55">
        <f>IF(($I50      =0),0,((($K50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=0),0,((($J51      -$H51      )/$H51      )*100))</f>
        <v>0</v>
      </c>
      <c r="S51" s="55">
        <f>IF(($I51      =0),0,((($K51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=0),0,((($J52      -$H52      )/$H52      )*100))</f>
        <v>0</v>
      </c>
      <c r="S52" s="55">
        <f>IF(($I52      =0),0,((($K52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468966000</v>
      </c>
      <c r="C53" s="108"/>
      <c r="D53" s="108"/>
      <c r="E53" s="108">
        <f>$B53      +$C53      +$D53</f>
        <v>468966000</v>
      </c>
      <c r="F53" s="109">
        <v>468966000</v>
      </c>
      <c r="G53" s="110">
        <v>345677000</v>
      </c>
      <c r="H53" s="109">
        <v>122685000</v>
      </c>
      <c r="I53" s="110">
        <v>60960780</v>
      </c>
      <c r="J53" s="109">
        <v>106066000</v>
      </c>
      <c r="K53" s="110">
        <v>95394443</v>
      </c>
      <c r="L53" s="109"/>
      <c r="M53" s="110"/>
      <c r="N53" s="109"/>
      <c r="O53" s="110"/>
      <c r="P53" s="109">
        <f>$H53      +$J53      +$L53      +$N53</f>
        <v>228751000</v>
      </c>
      <c r="Q53" s="110">
        <f>$I53      +$K53      +$M53      +$O53</f>
        <v>156355223</v>
      </c>
      <c r="R53" s="54">
        <f>IF(($H53      =0),0,((($J53      -$H53      )/$H53      )*100))</f>
        <v>-13.546073277091738</v>
      </c>
      <c r="S53" s="55">
        <f>IF(($I53      =0),0,((($K53      -$I53      )/$I53      )*100))</f>
        <v>56.484944910481794</v>
      </c>
      <c r="T53" s="54">
        <f>IF(($E53      =0),0,(($P53      /$E53      )*100))</f>
        <v>48.777736552330019</v>
      </c>
      <c r="U53" s="56">
        <f>IF(($E53      =0),0,(($Q53      /$E53      )*100))</f>
        <v>33.340417642217133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117026000</v>
      </c>
      <c r="C54" s="108"/>
      <c r="D54" s="108"/>
      <c r="E54" s="108">
        <f>$B54      +$C54      +$D54</f>
        <v>117026000</v>
      </c>
      <c r="F54" s="109">
        <v>117026000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=0),0,((($J54      -$H54      )/$H54      )*100))</f>
        <v>0</v>
      </c>
      <c r="S54" s="55">
        <f>IF(($I54      =0),0,((($K54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1521921000</v>
      </c>
      <c r="C55" s="111">
        <f>SUM(C44:C54)</f>
        <v>0</v>
      </c>
      <c r="D55" s="111"/>
      <c r="E55" s="111">
        <f>$B55      +$C55      +$D55</f>
        <v>1521921000</v>
      </c>
      <c r="F55" s="112">
        <f>SUM(F44:F54)</f>
        <v>1521921000</v>
      </c>
      <c r="G55" s="113">
        <f>SUM(G44:G54)</f>
        <v>672564000</v>
      </c>
      <c r="H55" s="112">
        <f>SUM(H44:H54)</f>
        <v>162122000</v>
      </c>
      <c r="I55" s="113">
        <f>SUM(I44:I54)</f>
        <v>81184697</v>
      </c>
      <c r="J55" s="112">
        <f>SUM(J44:J54)</f>
        <v>188238000</v>
      </c>
      <c r="K55" s="113">
        <f>SUM(K44:K54)</f>
        <v>163940652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350360000</v>
      </c>
      <c r="Q55" s="113">
        <f>$I55      +$K55      +$M55      +$O55</f>
        <v>245125349</v>
      </c>
      <c r="R55" s="58">
        <f>IF(($H55      =0),0,((($J55      -$H55      )/$H55      )*100))</f>
        <v>16.108856293408667</v>
      </c>
      <c r="S55" s="59">
        <f>IF(($I55      =0),0,((($K55      -$I55      )/$I55      )*100))</f>
        <v>101.93541154683376</v>
      </c>
      <c r="T55" s="58">
        <f>IF((+$E45+$E47+$E49+$E50+$E53) =0,0,(P55   /(+$E45+$E47+$E49+$E50+$E53) )*100)</f>
        <v>40.278069972742522</v>
      </c>
      <c r="U55" s="60">
        <f>IF((+$E45+$E47+$E49+$E50+$E53) =0,0,(Q55   /(+$E45+$E47+$E49+$E50+$E53) )*100)</f>
        <v>28.180088934567106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=0),0,((($J63      -$H63      )/$H63      )*100))</f>
        <v>0</v>
      </c>
      <c r="S63" s="55">
        <f>IF(($I63      =0),0,((($K63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=0),0,((($J64      -$H64      )/$H64      )*100))</f>
        <v>0</v>
      </c>
      <c r="S64" s="55">
        <f>IF(($I64      =0),0,((($K64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=0),0,((($J65      -$H65      )/$H65      )*100))</f>
        <v>0</v>
      </c>
      <c r="S65" s="55">
        <f>IF(($I65      =0),0,((($K65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=0),0,((($J66      -$H66      )/$H66      )*100))</f>
        <v>0</v>
      </c>
      <c r="S66" s="55">
        <f>IF(($I66      =0),0,((($K66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>$B67      +$C67      +$D67</f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>$H67      +$J67      +$L67      +$N67</f>
        <v>0</v>
      </c>
      <c r="Q67" s="110">
        <f>$I67      +$K67      +$M67      +$O67</f>
        <v>0</v>
      </c>
      <c r="R67" s="54">
        <f>IF(($H67      =0),0,((($J67      -$H67      )/$H67      )*100))</f>
        <v>0</v>
      </c>
      <c r="S67" s="55">
        <f>IF(($I67      =0),0,((($K67      -$I67      )/$I67      )*100))</f>
        <v>0</v>
      </c>
      <c r="T67" s="54">
        <f>IF(($E67      =0),0,(($P67      /$E67      )*100))</f>
        <v>0</v>
      </c>
      <c r="U67" s="56">
        <f>IF(($E67      =0),0,(($Q67      /$E67      )*100))</f>
        <v>0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>$B68      +$C68      +$D68</f>
        <v>0</v>
      </c>
      <c r="F68" s="112">
        <f>SUM(F63:F67)</f>
        <v>0</v>
      </c>
      <c r="G68" s="113">
        <f>SUM(G63:G67)</f>
        <v>0</v>
      </c>
      <c r="H68" s="112">
        <f>SUM(H63:H67)</f>
        <v>0</v>
      </c>
      <c r="I68" s="113">
        <f>SUM(I63:I67)</f>
        <v>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0</v>
      </c>
      <c r="Q68" s="113">
        <f>$I68      +$K68      +$M68      +$O68</f>
        <v>0</v>
      </c>
      <c r="R68" s="58">
        <f>IF(($H68      =0),0,((($J68      -$H68      )/$H68      )*100))</f>
        <v>0</v>
      </c>
      <c r="S68" s="59">
        <f>IF(($I68      =0),0,((($K68      -$I68      )/$I68      )*100))</f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2451967000</v>
      </c>
      <c r="C69" s="120">
        <f>SUM(C9:C16,C19:C25,C28:C31,C34,C37:C41,C44:C54,C57:C60,C63:C67)</f>
        <v>0</v>
      </c>
      <c r="D69" s="120"/>
      <c r="E69" s="120">
        <f>$B69      +$C69      +$D69</f>
        <v>2451967000</v>
      </c>
      <c r="F69" s="121">
        <f>SUM(F9:F16,F19:F25,F28:F31,F34,F37:F41,F44:F54,F57:F60,F63:F67)</f>
        <v>2427749000</v>
      </c>
      <c r="G69" s="122">
        <f>SUM(G9:G16,G19:G25,G28:G31,G34,G37:G41,G44:G54,G57:G60,G63:G67)</f>
        <v>1053986000</v>
      </c>
      <c r="H69" s="121">
        <f>SUM(H9:H16,H19:H25,H28:H31,H34,H37:H41,H44:H54,H57:H60,H63:H67)</f>
        <v>249044000</v>
      </c>
      <c r="I69" s="122">
        <f>SUM(I9:I16,I19:I25,I28:I31,I34,I37:I41,I44:I54,I57:I60,I63:I67)</f>
        <v>146826372</v>
      </c>
      <c r="J69" s="121">
        <f>SUM(J9:J16,J19:J25,J28:J31,J34,J37:J41,J44:J54,J57:J60,J63:J67)</f>
        <v>345986000</v>
      </c>
      <c r="K69" s="122">
        <f>SUM(K9:K16,K19:K25,K28:K31,K34,K37:K41,K44:K54,K57:K60,K63:K67)</f>
        <v>285970107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595030000</v>
      </c>
      <c r="Q69" s="122">
        <f>$I69      +$K69      +$M69      +$O69</f>
        <v>432796479</v>
      </c>
      <c r="R69" s="67">
        <f>IF(($H69      =0),0,((($J69      -$H69      )/$H69      )*100))</f>
        <v>38.925651692070481</v>
      </c>
      <c r="S69" s="68">
        <f>IF(($I69      =0),0,((($K69      -$I69      )/$I69      )*100))</f>
        <v>94.767536039097934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40.446479430433527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29.418842554892283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2143028000</v>
      </c>
      <c r="C71" s="108"/>
      <c r="D71" s="108"/>
      <c r="E71" s="108">
        <f>$B71      +$C71      +$D71</f>
        <v>2143028000</v>
      </c>
      <c r="F71" s="109">
        <v>2143028000</v>
      </c>
      <c r="G71" s="110">
        <v>1672297000</v>
      </c>
      <c r="H71" s="109">
        <v>595907000</v>
      </c>
      <c r="I71" s="110">
        <v>327738972</v>
      </c>
      <c r="J71" s="109">
        <v>679130000</v>
      </c>
      <c r="K71" s="110">
        <v>670235236</v>
      </c>
      <c r="L71" s="109"/>
      <c r="M71" s="110"/>
      <c r="N71" s="109"/>
      <c r="O71" s="110"/>
      <c r="P71" s="109">
        <f>$H71      +$J71      +$L71      +$N71</f>
        <v>1275037000</v>
      </c>
      <c r="Q71" s="110">
        <f>$I71      +$K71      +$M71      +$O71</f>
        <v>997974208</v>
      </c>
      <c r="R71" s="54">
        <f>IF(($H71      =0),0,((($J71      -$H71      )/$H71      )*100))</f>
        <v>13.965769826499772</v>
      </c>
      <c r="S71" s="55">
        <f>IF(($I71      =0),0,((($K71      -$I71      )/$I71      )*100))</f>
        <v>104.50275776174705</v>
      </c>
      <c r="T71" s="54">
        <f>IF(($E71      =0),0,(($P71      /$E71      )*100))</f>
        <v>59.496982773906822</v>
      </c>
      <c r="U71" s="56">
        <f>IF(($E71      =0),0,(($Q71      /$E71      )*100))</f>
        <v>46.568416651578978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14135000</v>
      </c>
      <c r="C72" s="108"/>
      <c r="D72" s="108"/>
      <c r="E72" s="108">
        <f>$B72      +$C72      +$D72</f>
        <v>14135000</v>
      </c>
      <c r="F72" s="109">
        <v>14135000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2157163000</v>
      </c>
      <c r="C73" s="117">
        <f>SUM(C71:C72)</f>
        <v>0</v>
      </c>
      <c r="D73" s="117"/>
      <c r="E73" s="117">
        <f>$B73      +$C73      +$D73</f>
        <v>2157163000</v>
      </c>
      <c r="F73" s="118">
        <f>SUM(F71:F72)</f>
        <v>2157163000</v>
      </c>
      <c r="G73" s="119">
        <f>SUM(G71:G72)</f>
        <v>1672297000</v>
      </c>
      <c r="H73" s="118">
        <f>SUM(H71:H72)</f>
        <v>595907000</v>
      </c>
      <c r="I73" s="119">
        <f>SUM(I71:I72)</f>
        <v>327738972</v>
      </c>
      <c r="J73" s="118">
        <f>SUM(J71:J72)</f>
        <v>679130000</v>
      </c>
      <c r="K73" s="119">
        <f>SUM(K71:K72)</f>
        <v>670235236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1275037000</v>
      </c>
      <c r="Q73" s="119">
        <f>$I73      +$K73      +$M73      +$O73</f>
        <v>997974208</v>
      </c>
      <c r="R73" s="63">
        <f>IF(($H73      =0),0,((($J73      -$H73      )/$H73      )*100))</f>
        <v>13.965769826499772</v>
      </c>
      <c r="S73" s="64">
        <f>IF(($I73      =0),0,((($K73      -$I73      )/$I73      )*100))</f>
        <v>104.50275776174705</v>
      </c>
      <c r="T73" s="63">
        <f>IF(($E71      =0),0,(($P71      /$E71      )*100))</f>
        <v>59.496982773906822</v>
      </c>
      <c r="U73" s="65">
        <f>IF($E71   =0,0,($Q71   /$E71 )*100)</f>
        <v>46.568416651578978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2157163000</v>
      </c>
      <c r="C74" s="120">
        <f>SUM(C71:C72)</f>
        <v>0</v>
      </c>
      <c r="D74" s="120"/>
      <c r="E74" s="120">
        <f>$B74      +$C74      +$D74</f>
        <v>2157163000</v>
      </c>
      <c r="F74" s="121">
        <f>SUM(F71:F72)</f>
        <v>2157163000</v>
      </c>
      <c r="G74" s="122">
        <f>SUM(G71:G72)</f>
        <v>1672297000</v>
      </c>
      <c r="H74" s="121">
        <f>SUM(H71:H72)</f>
        <v>595907000</v>
      </c>
      <c r="I74" s="122">
        <f>SUM(I71:I72)</f>
        <v>327738972</v>
      </c>
      <c r="J74" s="121">
        <f>SUM(J71:J72)</f>
        <v>679130000</v>
      </c>
      <c r="K74" s="122">
        <f>SUM(K71:K72)</f>
        <v>670235236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1275037000</v>
      </c>
      <c r="Q74" s="122">
        <f>$I74      +$K74      +$M74      +$O74</f>
        <v>997974208</v>
      </c>
      <c r="R74" s="67">
        <f>IF(($H74      =0),0,((($J74      -$H74      )/$H74      )*100))</f>
        <v>13.965769826499772</v>
      </c>
      <c r="S74" s="68">
        <f>IF(($I74      =0),0,((($K74      -$I74      )/$I74      )*100))</f>
        <v>104.50275776174705</v>
      </c>
      <c r="T74" s="67">
        <f>IF(($E71      =0),0,(($P71      /$E71      )*100))</f>
        <v>59.496982773906822</v>
      </c>
      <c r="U74" s="71">
        <f>IF($E71   =0,0,($Q71   /$E71 )*100)</f>
        <v>46.568416651578978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4609130000</v>
      </c>
      <c r="C75" s="120">
        <f>SUM(C9:C16,C19:C25,C28:C31,C34,C37:C41,C44:C54,C57:C60,C63:C67,C71:C72)</f>
        <v>0</v>
      </c>
      <c r="D75" s="120"/>
      <c r="E75" s="120">
        <f>$B75      +$C75      +$D75</f>
        <v>4609130000</v>
      </c>
      <c r="F75" s="121">
        <f>SUM(F9:F16,F19:F25,F28:F31,F34,F37:F41,F44:F54,F57:F60,F63:F67,F71:F72)</f>
        <v>4584912000</v>
      </c>
      <c r="G75" s="122">
        <f>SUM(G9:G16,G19:G25,G28:G31,G34,G37:G41,G44:G54,G57:G60,G63:G67,G71:G72)</f>
        <v>2726283000</v>
      </c>
      <c r="H75" s="121">
        <f>SUM(H9:H16,H19:H25,H28:H31,H34,H37:H41,H44:H54,H57:H60,H63:H67,H71:H72)</f>
        <v>844951000</v>
      </c>
      <c r="I75" s="122">
        <f>SUM(I9:I16,I19:I25,I28:I31,I34,I37:I41,I44:I54,I57:I60,I63:I67,I71:I72)</f>
        <v>474565344</v>
      </c>
      <c r="J75" s="121">
        <f>SUM(J9:J16,J19:J25,J28:J31,J34,J37:J41,J44:J54,J57:J60,J63:J67,J71:J72)</f>
        <v>1025116000</v>
      </c>
      <c r="K75" s="122">
        <f>SUM(K9:K16,K19:K25,K28:K31,K34,K37:K41,K44:K54,K57:K60,K63:K67,K71:K72)</f>
        <v>956205343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1870067000</v>
      </c>
      <c r="Q75" s="122">
        <f>$I75      +$K75      +$M75      +$O75</f>
        <v>1430770687</v>
      </c>
      <c r="R75" s="67">
        <f>IF(($H75      =0),0,((($J75      -$H75      )/$H75      )*100))</f>
        <v>21.32253823002754</v>
      </c>
      <c r="S75" s="68">
        <f>IF(($I75      =0),0,((($K75      -$I75      )/$I75      )*100))</f>
        <v>101.49076520008168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51.742468973615608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39.587676741237715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=0),0,((($J88      -$H88      )/$H88      )*100))</f>
        <v>0</v>
      </c>
      <c r="S88" s="98">
        <f>IF(($I88      =0),0,((($K88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=0),0,((($J89      -$H89      )/$H89      )*100))</f>
        <v>0</v>
      </c>
      <c r="S89" s="98">
        <f>IF(($I89      =0),0,((($K89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=0),0,((($J90      -$H90      )/$H90      )*100))</f>
        <v>0</v>
      </c>
      <c r="S90" s="98">
        <f>IF(($I90      =0),0,((($K90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=0),0,((($J91      -$H91      )/$H91      )*100))</f>
        <v>0</v>
      </c>
      <c r="S91" s="98">
        <f>IF(($I91      =0),0,((($K91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=0),0,((($J92      -$H92      )/$H92      )*100))</f>
        <v>0</v>
      </c>
      <c r="S92" s="98">
        <f>IF(($I92      =0),0,((($K92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=0),0,((($J93      -$H93      )/$H93      )*100))</f>
        <v>0</v>
      </c>
      <c r="S93" s="98">
        <f>IF(($I93      =0),0,((($K93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=0),0,((($J94      -$H94      )/$H94      )*100))</f>
        <v>0</v>
      </c>
      <c r="S94" s="98">
        <f>IF(($I94      =0),0,((($K94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=0),0,((($J95      -$H95      )/$H95      )*100))</f>
        <v>0</v>
      </c>
      <c r="S95" s="98">
        <f>IF(($I95      =0),0,((($K95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=0),0,((($J96      -$H96      )/$H96      )*100))</f>
        <v>0</v>
      </c>
      <c r="S96" s="104">
        <f>IF(($I96      =0),0,((($K96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j10BYDzP3UDLnV0kIghKWYpvIt2wtYCOh4dJI5b/+0uTR+ch+ueCBxMvA7eCatSpQZOF5ePk/Kz+VvFyNMVFrg==" saltValue="FjTMaMUzUyyC+gk4k9Tf7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F2F6-9DEF-4208-8F9C-4E34B47406FB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61100000</v>
      </c>
      <c r="C10" s="108"/>
      <c r="D10" s="108"/>
      <c r="E10" s="108">
        <f>$B10      +$C10      +$D10</f>
        <v>61100000</v>
      </c>
      <c r="F10" s="109">
        <v>61100000</v>
      </c>
      <c r="G10" s="110">
        <v>61100000</v>
      </c>
      <c r="H10" s="109">
        <v>6433000</v>
      </c>
      <c r="I10" s="110">
        <v>5174311</v>
      </c>
      <c r="J10" s="109">
        <v>13717000</v>
      </c>
      <c r="K10" s="110">
        <v>9258808</v>
      </c>
      <c r="L10" s="109"/>
      <c r="M10" s="110"/>
      <c r="N10" s="109"/>
      <c r="O10" s="110"/>
      <c r="P10" s="109">
        <f>$H10      +$J10      +$L10      +$N10</f>
        <v>20150000</v>
      </c>
      <c r="Q10" s="110">
        <f>$I10      +$K10      +$M10      +$O10</f>
        <v>14433119</v>
      </c>
      <c r="R10" s="54">
        <f>IF(($H10      =0),0,((($J10      -$H10      )/$H10      )*100))</f>
        <v>113.22866469765273</v>
      </c>
      <c r="S10" s="55">
        <f>IF(($I10      =0),0,((($K10      -$I10      )/$I10      )*100))</f>
        <v>78.937988072228364</v>
      </c>
      <c r="T10" s="54">
        <f>IF(($E10      =0),0,(($P10      /$E10      )*100))</f>
        <v>32.978723404255319</v>
      </c>
      <c r="U10" s="56">
        <f>IF(($E10      =0),0,(($Q10      /$E10      )*100))</f>
        <v>23.622126022913257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3000000</v>
      </c>
      <c r="C11" s="108"/>
      <c r="D11" s="108"/>
      <c r="E11" s="108">
        <f>$B11      +$C11      +$D11</f>
        <v>3000000</v>
      </c>
      <c r="F11" s="109">
        <v>3000000</v>
      </c>
      <c r="G11" s="110">
        <v>2000000</v>
      </c>
      <c r="H11" s="109">
        <v>435000</v>
      </c>
      <c r="I11" s="110"/>
      <c r="J11" s="109">
        <v>854000</v>
      </c>
      <c r="K11" s="110"/>
      <c r="L11" s="109"/>
      <c r="M11" s="110"/>
      <c r="N11" s="109"/>
      <c r="O11" s="110"/>
      <c r="P11" s="109">
        <f>$H11      +$J11      +$L11      +$N11</f>
        <v>1289000</v>
      </c>
      <c r="Q11" s="110">
        <f>$I11      +$K11      +$M11      +$O11</f>
        <v>0</v>
      </c>
      <c r="R11" s="54">
        <f>IF(($H11      =0),0,((($J11      -$H11      )/$H11      )*100))</f>
        <v>96.321839080459768</v>
      </c>
      <c r="S11" s="55">
        <f>IF(($I11      =0),0,((($K11      -$I11      )/$I11      )*100))</f>
        <v>0</v>
      </c>
      <c r="T11" s="54">
        <f>IF(($E11      =0),0,(($P11      /$E11      )*100))</f>
        <v>42.966666666666661</v>
      </c>
      <c r="U11" s="56">
        <f>IF(($E11      =0),0,(($Q11      /$E11      )*100))</f>
        <v>0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=0),0,((($J12      -$H12      )/$H12      )*100))</f>
        <v>0</v>
      </c>
      <c r="S12" s="55">
        <f>IF(($I12      =0),0,((($K12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>$B13      +$C13      +$D13</f>
        <v>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=0),0,((($J13      -$H13      )/$H13      )*100))</f>
        <v>0</v>
      </c>
      <c r="S13" s="55">
        <f>IF(($I13      =0),0,((($K13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55874000</v>
      </c>
      <c r="C14" s="108"/>
      <c r="D14" s="108"/>
      <c r="E14" s="108">
        <f>$B14      +$C14      +$D14</f>
        <v>55874000</v>
      </c>
      <c r="F14" s="109">
        <v>55874000</v>
      </c>
      <c r="G14" s="110">
        <v>22800000</v>
      </c>
      <c r="H14" s="109">
        <v>9671000</v>
      </c>
      <c r="I14" s="110">
        <v>-2000000</v>
      </c>
      <c r="J14" s="109">
        <v>2968000</v>
      </c>
      <c r="K14" s="110">
        <v>7702024</v>
      </c>
      <c r="L14" s="109"/>
      <c r="M14" s="110"/>
      <c r="N14" s="109"/>
      <c r="O14" s="110"/>
      <c r="P14" s="109">
        <f>$H14      +$J14      +$L14      +$N14</f>
        <v>12639000</v>
      </c>
      <c r="Q14" s="110">
        <f>$I14      +$K14      +$M14      +$O14</f>
        <v>5702024</v>
      </c>
      <c r="R14" s="54">
        <f>IF(($H14      =0),0,((($J14      -$H14      )/$H14      )*100))</f>
        <v>-69.310309171750589</v>
      </c>
      <c r="S14" s="55">
        <f>IF(($I14      =0),0,((($K14      -$I14      )/$I14      )*100))</f>
        <v>-485.10120000000001</v>
      </c>
      <c r="T14" s="54">
        <f>IF(($E14      =0),0,(($P14      /$E14      )*100))</f>
        <v>22.620539070050473</v>
      </c>
      <c r="U14" s="56">
        <f>IF(($E14      =0),0,(($Q14      /$E14      )*100))</f>
        <v>10.205147295701043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5100000</v>
      </c>
      <c r="C15" s="108"/>
      <c r="D15" s="108"/>
      <c r="E15" s="108">
        <f>$B15      +$C15      +$D15</f>
        <v>5100000</v>
      </c>
      <c r="F15" s="109">
        <v>5100000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=0),0,((($J15      -$H15      )/$H15      )*100))</f>
        <v>0</v>
      </c>
      <c r="S15" s="55">
        <f>IF(($I15      =0),0,((($K15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>$B16      +$C16      +$D16</f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=0),0,((($J16      -$H16      )/$H16      )*100))</f>
        <v>0</v>
      </c>
      <c r="S16" s="55">
        <f>IF(($I16      =0),0,((($K16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171074000</v>
      </c>
      <c r="C17" s="111">
        <f>SUM(C9:C16)</f>
        <v>0</v>
      </c>
      <c r="D17" s="111"/>
      <c r="E17" s="111">
        <f>$B17      +$C17      +$D17</f>
        <v>171074000</v>
      </c>
      <c r="F17" s="112">
        <f>SUM(F9:F16)</f>
        <v>171074000</v>
      </c>
      <c r="G17" s="113">
        <f>SUM(G9:G16)</f>
        <v>85900000</v>
      </c>
      <c r="H17" s="112">
        <f>SUM(H9:H16)</f>
        <v>16539000</v>
      </c>
      <c r="I17" s="113">
        <f>SUM(I9:I16)</f>
        <v>3174311</v>
      </c>
      <c r="J17" s="112">
        <f>SUM(J9:J16)</f>
        <v>17539000</v>
      </c>
      <c r="K17" s="113">
        <f>SUM(K9:K16)</f>
        <v>16960832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34078000</v>
      </c>
      <c r="Q17" s="113">
        <f>$I17      +$K17      +$M17      +$O17</f>
        <v>20135143</v>
      </c>
      <c r="R17" s="58">
        <f>IF(($H17      =0),0,((($J17      -$H17      )/$H17      )*100))</f>
        <v>6.046314771146986</v>
      </c>
      <c r="S17" s="59">
        <f>IF(($I17      =0),0,((($K17      -$I17      )/$I17      )*100))</f>
        <v>434.31538371634036</v>
      </c>
      <c r="T17" s="58">
        <f>IF((SUM($E9:$E14))=0,0,(P17/(SUM($E9:$E14))*100))</f>
        <v>28.404487638988446</v>
      </c>
      <c r="U17" s="60">
        <f>IF((SUM($E9:$E14))=0,0,(Q17/(SUM($E9:$E14))*100))</f>
        <v>16.782922133128846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>$H19      +$J19      +$L19      +$N19</f>
        <v>0</v>
      </c>
      <c r="Q19" s="110">
        <f>$I19      +$K19      +$M19      +$O19</f>
        <v>0</v>
      </c>
      <c r="R19" s="54">
        <f>IF(($H19      =0),0,((($J19      -$H19      )/$H19      )*100))</f>
        <v>0</v>
      </c>
      <c r="S19" s="55">
        <f>IF(($I19      =0),0,((($K19      -$I19      )/$I19      )*100))</f>
        <v>0</v>
      </c>
      <c r="T19" s="54">
        <f>IF(($E19      =0),0,(($P19      /$E19      )*100))</f>
        <v>0</v>
      </c>
      <c r="U19" s="56">
        <f>IF(($E19      =0),0,(($Q19      /$E19      )*100))</f>
        <v>0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=0),0,((($J20      -$H20      )/$H20      )*100))</f>
        <v>0</v>
      </c>
      <c r="S20" s="55">
        <f>IF(($I20      =0),0,((($K20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=0),0,((($J21      -$H21      )/$H21      )*100))</f>
        <v>0</v>
      </c>
      <c r="S21" s="55">
        <f>IF(($I21      =0),0,((($K21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>
        <v>42000000</v>
      </c>
      <c r="D22" s="108"/>
      <c r="E22" s="108">
        <f>$B22      +$C22      +$D22</f>
        <v>42000000</v>
      </c>
      <c r="F22" s="109">
        <v>42000000</v>
      </c>
      <c r="G22" s="110">
        <v>42000000</v>
      </c>
      <c r="H22" s="109"/>
      <c r="I22" s="110">
        <v>1909316</v>
      </c>
      <c r="J22" s="109">
        <v>16072000</v>
      </c>
      <c r="K22" s="110">
        <v>8212056</v>
      </c>
      <c r="L22" s="109"/>
      <c r="M22" s="110"/>
      <c r="N22" s="109"/>
      <c r="O22" s="110"/>
      <c r="P22" s="109">
        <f>$H22      +$J22      +$L22      +$N22</f>
        <v>16072000</v>
      </c>
      <c r="Q22" s="110">
        <f>$I22      +$K22      +$M22      +$O22</f>
        <v>10121372</v>
      </c>
      <c r="R22" s="54">
        <f>IF(($H22      =0),0,((($J22      -$H22      )/$H22      )*100))</f>
        <v>0</v>
      </c>
      <c r="S22" s="55">
        <f>IF(($I22      =0),0,((($K22      -$I22      )/$I22      )*100))</f>
        <v>330.10460290491466</v>
      </c>
      <c r="T22" s="54">
        <f>IF(($E22      =0),0,(($P22      /$E22      )*100))</f>
        <v>38.266666666666666</v>
      </c>
      <c r="U22" s="56">
        <f>IF(($E22      =0),0,(($Q22      /$E22      )*100))</f>
        <v>24.098504761904763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=0),0,((($J23      -$H23      )/$H23      )*100))</f>
        <v>0</v>
      </c>
      <c r="S23" s="55">
        <f>IF(($I23      =0),0,((($K23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=0),0,((($J24      -$H24      )/$H24      )*100))</f>
        <v>0</v>
      </c>
      <c r="S24" s="55">
        <f>IF(($I24      =0),0,((($K24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=0),0,((($J25      -$H25      )/$H25      )*100))</f>
        <v>0</v>
      </c>
      <c r="S25" s="55">
        <f>IF(($I25      =0),0,((($K25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42000000</v>
      </c>
      <c r="D26" s="111"/>
      <c r="E26" s="111">
        <f>$B26      +$C26      +$D26</f>
        <v>42000000</v>
      </c>
      <c r="F26" s="112">
        <f>SUM(F19:F25)</f>
        <v>42000000</v>
      </c>
      <c r="G26" s="113">
        <f>SUM(G19:G25)</f>
        <v>42000000</v>
      </c>
      <c r="H26" s="112">
        <f>SUM(H19:H25)</f>
        <v>0</v>
      </c>
      <c r="I26" s="113">
        <f>SUM(I19:I25)</f>
        <v>1909316</v>
      </c>
      <c r="J26" s="112">
        <f>SUM(J19:J25)</f>
        <v>16072000</v>
      </c>
      <c r="K26" s="113">
        <f>SUM(K19:K25)</f>
        <v>8212056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16072000</v>
      </c>
      <c r="Q26" s="113">
        <f>$I26      +$K26      +$M26      +$O26</f>
        <v>10121372</v>
      </c>
      <c r="R26" s="58">
        <f>IF(($H26      =0),0,((($J26      -$H26      )/$H26      )*100))</f>
        <v>0</v>
      </c>
      <c r="S26" s="59">
        <f>IF(($I26      =0),0,((($K26      -$I26      )/$I26      )*100))</f>
        <v>330.10460290491466</v>
      </c>
      <c r="T26" s="58">
        <f>IF(($E26-$E21-$E25)   =0,0,($P26   /($E26-$E21-$E25)   )*100)</f>
        <v>38.266666666666666</v>
      </c>
      <c r="U26" s="60">
        <f>IF(($E26-$E21-$E25)   =0,0,($Q26   /($E26-$E21-$E25)   )*100)</f>
        <v>24.098504761904763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>
        <v>225211000</v>
      </c>
      <c r="C30" s="108"/>
      <c r="D30" s="108"/>
      <c r="E30" s="108">
        <f>$B30      +$C30      +$D30</f>
        <v>225211000</v>
      </c>
      <c r="F30" s="109">
        <v>225211000</v>
      </c>
      <c r="G30" s="110">
        <v>135370000</v>
      </c>
      <c r="H30" s="109">
        <v>29553000</v>
      </c>
      <c r="I30" s="110">
        <v>26647862</v>
      </c>
      <c r="J30" s="109">
        <v>57217000</v>
      </c>
      <c r="K30" s="110"/>
      <c r="L30" s="109"/>
      <c r="M30" s="110"/>
      <c r="N30" s="109"/>
      <c r="O30" s="110"/>
      <c r="P30" s="109">
        <f>$H30      +$J30      +$L30      +$N30</f>
        <v>86770000</v>
      </c>
      <c r="Q30" s="110">
        <f>$I30      +$K30      +$M30      +$O30</f>
        <v>26647862</v>
      </c>
      <c r="R30" s="54">
        <f>IF(($H30      =0),0,((($J30      -$H30      )/$H30      )*100))</f>
        <v>93.608093932934054</v>
      </c>
      <c r="S30" s="55">
        <f>IF(($I30      =0),0,((($K30      -$I30      )/$I30      )*100))</f>
        <v>-100</v>
      </c>
      <c r="T30" s="54">
        <f>IF(($E30      =0),0,(($P30      /$E30      )*100))</f>
        <v>38.528313448277395</v>
      </c>
      <c r="U30" s="56">
        <f>IF(($E30      =0),0,(($Q30      /$E30      )*100))</f>
        <v>11.832398062261612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11500000</v>
      </c>
      <c r="C31" s="108"/>
      <c r="D31" s="108"/>
      <c r="E31" s="108">
        <f>$B31      +$C31      +$D31</f>
        <v>11500000</v>
      </c>
      <c r="F31" s="109">
        <v>11500000</v>
      </c>
      <c r="G31" s="110">
        <v>8050000</v>
      </c>
      <c r="H31" s="109">
        <v>419000</v>
      </c>
      <c r="I31" s="110">
        <v>5067000</v>
      </c>
      <c r="J31" s="109">
        <v>4247000</v>
      </c>
      <c r="K31" s="110">
        <v>510959</v>
      </c>
      <c r="L31" s="109"/>
      <c r="M31" s="110"/>
      <c r="N31" s="109"/>
      <c r="O31" s="110"/>
      <c r="P31" s="109">
        <f>$H31      +$J31      +$L31      +$N31</f>
        <v>4666000</v>
      </c>
      <c r="Q31" s="110">
        <f>$I31      +$K31      +$M31      +$O31</f>
        <v>5577959</v>
      </c>
      <c r="R31" s="54">
        <f>IF(($H31      =0),0,((($J31      -$H31      )/$H31      )*100))</f>
        <v>913.60381861575172</v>
      </c>
      <c r="S31" s="55">
        <f>IF(($I31      =0),0,((($K31      -$I31      )/$I31      )*100))</f>
        <v>-89.915946319321094</v>
      </c>
      <c r="T31" s="54">
        <f>IF(($E31      =0),0,(($P31      /$E31      )*100))</f>
        <v>40.573913043478257</v>
      </c>
      <c r="U31" s="56">
        <f>IF(($E31      =0),0,(($Q31      /$E31      )*100))</f>
        <v>48.503991304347828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236711000</v>
      </c>
      <c r="C32" s="111">
        <f>SUM(C28:C31)</f>
        <v>0</v>
      </c>
      <c r="D32" s="111"/>
      <c r="E32" s="111">
        <f>$B32      +$C32      +$D32</f>
        <v>236711000</v>
      </c>
      <c r="F32" s="112">
        <f>SUM(F28:F31)</f>
        <v>236711000</v>
      </c>
      <c r="G32" s="113">
        <f>SUM(G28:G31)</f>
        <v>143420000</v>
      </c>
      <c r="H32" s="112">
        <f>SUM(H28:H31)</f>
        <v>29972000</v>
      </c>
      <c r="I32" s="113">
        <f>SUM(I28:I31)</f>
        <v>31714862</v>
      </c>
      <c r="J32" s="112">
        <f>SUM(J28:J31)</f>
        <v>61464000</v>
      </c>
      <c r="K32" s="113">
        <f>SUM(K28:K31)</f>
        <v>510959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91436000</v>
      </c>
      <c r="Q32" s="113">
        <f>$I32      +$K32      +$M32      +$O32</f>
        <v>32225821</v>
      </c>
      <c r="R32" s="58">
        <f>IF(($H32      =0),0,((($J32      -$H32      )/$H32      )*100))</f>
        <v>105.07139997330842</v>
      </c>
      <c r="S32" s="59">
        <f>IF(($I32      =0),0,((($K32      -$I32      )/$I32      )*100))</f>
        <v>-98.388897293641065</v>
      </c>
      <c r="T32" s="58">
        <f>IF($E32   =0,0,($P32   /$E32   )*100)</f>
        <v>38.627693685549048</v>
      </c>
      <c r="U32" s="60">
        <f>IF($E32   =0,0,($Q32   /$E32   )*100)</f>
        <v>13.613993857488667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44971000</v>
      </c>
      <c r="C34" s="108"/>
      <c r="D34" s="108"/>
      <c r="E34" s="108">
        <f>$B34      +$C34      +$D34</f>
        <v>44971000</v>
      </c>
      <c r="F34" s="109">
        <v>44971000</v>
      </c>
      <c r="G34" s="110">
        <v>30475000</v>
      </c>
      <c r="H34" s="109">
        <v>8551000</v>
      </c>
      <c r="I34" s="110">
        <v>8518956</v>
      </c>
      <c r="J34" s="109">
        <v>9693000</v>
      </c>
      <c r="K34" s="110">
        <v>7949237</v>
      </c>
      <c r="L34" s="109"/>
      <c r="M34" s="110"/>
      <c r="N34" s="109"/>
      <c r="O34" s="110"/>
      <c r="P34" s="109">
        <f>$H34      +$J34      +$L34      +$N34</f>
        <v>18244000</v>
      </c>
      <c r="Q34" s="110">
        <f>$I34      +$K34      +$M34      +$O34</f>
        <v>16468193</v>
      </c>
      <c r="R34" s="54">
        <f>IF(($H34      =0),0,((($J34      -$H34      )/$H34      )*100))</f>
        <v>13.355163138814174</v>
      </c>
      <c r="S34" s="55">
        <f>IF(($I34      =0),0,((($K34      -$I34      )/$I34      )*100))</f>
        <v>-6.6876621971049026</v>
      </c>
      <c r="T34" s="54">
        <f>IF(($E34      =0),0,(($P34      /$E34      )*100))</f>
        <v>40.568366280491873</v>
      </c>
      <c r="U34" s="56">
        <f>IF(($E34      =0),0,(($Q34      /$E34      )*100))</f>
        <v>36.619583731738231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44971000</v>
      </c>
      <c r="C35" s="111">
        <f>C34</f>
        <v>0</v>
      </c>
      <c r="D35" s="111"/>
      <c r="E35" s="111">
        <f>$B35      +$C35      +$D35</f>
        <v>44971000</v>
      </c>
      <c r="F35" s="112">
        <f>F34</f>
        <v>44971000</v>
      </c>
      <c r="G35" s="113">
        <f>G34</f>
        <v>30475000</v>
      </c>
      <c r="H35" s="112">
        <f>H34</f>
        <v>8551000</v>
      </c>
      <c r="I35" s="113">
        <f>I34</f>
        <v>8518956</v>
      </c>
      <c r="J35" s="112">
        <f>J34</f>
        <v>9693000</v>
      </c>
      <c r="K35" s="113">
        <f>K34</f>
        <v>7949237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18244000</v>
      </c>
      <c r="Q35" s="113">
        <f>$I35      +$K35      +$M35      +$O35</f>
        <v>16468193</v>
      </c>
      <c r="R35" s="58">
        <f>IF(($H35      =0),0,((($J35      -$H35      )/$H35      )*100))</f>
        <v>13.355163138814174</v>
      </c>
      <c r="S35" s="59">
        <f>IF(($I35      =0),0,((($K35      -$I35      )/$I35      )*100))</f>
        <v>-6.6876621971049026</v>
      </c>
      <c r="T35" s="58">
        <f>IF($E35   =0,0,($P35   /$E35   )*100)</f>
        <v>40.568366280491873</v>
      </c>
      <c r="U35" s="60">
        <f>IF($E35   =0,0,($Q35   /$E35   )*100)</f>
        <v>36.619583731738231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105545000</v>
      </c>
      <c r="C37" s="108"/>
      <c r="D37" s="108"/>
      <c r="E37" s="108">
        <f>$B37      +$C37      +$D37</f>
        <v>105545000</v>
      </c>
      <c r="F37" s="109">
        <v>105545000</v>
      </c>
      <c r="G37" s="110">
        <v>56516000</v>
      </c>
      <c r="H37" s="109">
        <v>10633000</v>
      </c>
      <c r="I37" s="110">
        <v>21360044</v>
      </c>
      <c r="J37" s="109">
        <v>31409000</v>
      </c>
      <c r="K37" s="110">
        <v>28228899</v>
      </c>
      <c r="L37" s="109"/>
      <c r="M37" s="110"/>
      <c r="N37" s="109"/>
      <c r="O37" s="110"/>
      <c r="P37" s="109">
        <f>$H37      +$J37      +$L37      +$N37</f>
        <v>42042000</v>
      </c>
      <c r="Q37" s="110">
        <f>$I37      +$K37      +$M37      +$O37</f>
        <v>49588943</v>
      </c>
      <c r="R37" s="54">
        <f>IF(($H37      =0),0,((($J37      -$H37      )/$H37      )*100))</f>
        <v>195.39170506912441</v>
      </c>
      <c r="S37" s="55">
        <f>IF(($I37      =0),0,((($K37      -$I37      )/$I37      )*100))</f>
        <v>32.157494619393105</v>
      </c>
      <c r="T37" s="54">
        <f>IF(($E37      =0),0,(($P37      /$E37      )*100))</f>
        <v>39.833246482542989</v>
      </c>
      <c r="U37" s="56">
        <f>IF(($E37      =0),0,(($Q37      /$E37      )*100))</f>
        <v>46.983697001279076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282024000</v>
      </c>
      <c r="C38" s="108"/>
      <c r="D38" s="108"/>
      <c r="E38" s="108">
        <f>$B38      +$C38      +$D38</f>
        <v>282024000</v>
      </c>
      <c r="F38" s="109">
        <v>256419000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=0),0,((($J38      -$H38      )/$H38      )*100))</f>
        <v>0</v>
      </c>
      <c r="S38" s="55">
        <f>IF(($I38      =0),0,((($K38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=0),0,((($J39      -$H39      )/$H39      )*100))</f>
        <v>0</v>
      </c>
      <c r="S39" s="55">
        <f>IF(($I39      =0),0,((($K39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29000000</v>
      </c>
      <c r="C40" s="108"/>
      <c r="D40" s="108"/>
      <c r="E40" s="108">
        <f>$B40      +$C40      +$D40</f>
        <v>29000000</v>
      </c>
      <c r="F40" s="109">
        <v>29000000</v>
      </c>
      <c r="G40" s="110">
        <v>18500000</v>
      </c>
      <c r="H40" s="109"/>
      <c r="I40" s="110"/>
      <c r="J40" s="109">
        <v>7424000</v>
      </c>
      <c r="K40" s="110">
        <v>5616582</v>
      </c>
      <c r="L40" s="109"/>
      <c r="M40" s="110"/>
      <c r="N40" s="109"/>
      <c r="O40" s="110"/>
      <c r="P40" s="109">
        <f>$H40      +$J40      +$L40      +$N40</f>
        <v>7424000</v>
      </c>
      <c r="Q40" s="110">
        <f>$I40      +$K40      +$M40      +$O40</f>
        <v>5616582</v>
      </c>
      <c r="R40" s="54">
        <f>IF(($H40      =0),0,((($J40      -$H40      )/$H40      )*100))</f>
        <v>0</v>
      </c>
      <c r="S40" s="55">
        <f>IF(($I40      =0),0,((($K40      -$I40      )/$I40      )*100))</f>
        <v>0</v>
      </c>
      <c r="T40" s="54">
        <f>IF(($E40      =0),0,(($P40      /$E40      )*100))</f>
        <v>25.6</v>
      </c>
      <c r="U40" s="56">
        <f>IF(($E40      =0),0,(($Q40      /$E40      )*100))</f>
        <v>19.367524137931031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=0),0,((($J41      -$H41      )/$H41      )*100))</f>
        <v>0</v>
      </c>
      <c r="S41" s="55">
        <f>IF(($I41      =0),0,((($K41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416569000</v>
      </c>
      <c r="C42" s="111">
        <f>SUM(C37:C41)</f>
        <v>0</v>
      </c>
      <c r="D42" s="111"/>
      <c r="E42" s="111">
        <f>$B42      +$C42      +$D42</f>
        <v>416569000</v>
      </c>
      <c r="F42" s="112">
        <f>SUM(F37:F41)</f>
        <v>390964000</v>
      </c>
      <c r="G42" s="113">
        <f>SUM(G37:G41)</f>
        <v>75016000</v>
      </c>
      <c r="H42" s="112">
        <f>SUM(H37:H41)</f>
        <v>10633000</v>
      </c>
      <c r="I42" s="113">
        <f>SUM(I37:I41)</f>
        <v>21360044</v>
      </c>
      <c r="J42" s="112">
        <f>SUM(J37:J41)</f>
        <v>38833000</v>
      </c>
      <c r="K42" s="113">
        <f>SUM(K37:K41)</f>
        <v>33845481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49466000</v>
      </c>
      <c r="Q42" s="113">
        <f>$I42      +$K42      +$M42      +$O42</f>
        <v>55205525</v>
      </c>
      <c r="R42" s="58">
        <f>IF(($H42      =0),0,((($J42      -$H42      )/$H42      )*100))</f>
        <v>265.2120756136556</v>
      </c>
      <c r="S42" s="59">
        <f>IF(($I42      =0),0,((($K42      -$I42      )/$I42      )*100))</f>
        <v>58.452300004625457</v>
      </c>
      <c r="T42" s="58">
        <f>IF((+$E37+$E40) =0,0,(P42   /(+$E37+$E40) )*100)</f>
        <v>36.76539447768404</v>
      </c>
      <c r="U42" s="60">
        <f>IF((+$E37+$E40) =0,0,(Q42   /(+$E37+$E40) )*100)</f>
        <v>41.031272065108325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=0),0,((($J44      -$H44      )/$H44      )*100))</f>
        <v>0</v>
      </c>
      <c r="S44" s="55">
        <f>IF(($I44      =0),0,((($K44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457588000</v>
      </c>
      <c r="C45" s="108"/>
      <c r="D45" s="108"/>
      <c r="E45" s="108">
        <f>$B45      +$C45      +$D45</f>
        <v>457588000</v>
      </c>
      <c r="F45" s="109">
        <v>457588000</v>
      </c>
      <c r="G45" s="110">
        <v>350000000</v>
      </c>
      <c r="H45" s="109">
        <v>81369000</v>
      </c>
      <c r="I45" s="110"/>
      <c r="J45" s="109">
        <v>61377000</v>
      </c>
      <c r="K45" s="110"/>
      <c r="L45" s="109"/>
      <c r="M45" s="110"/>
      <c r="N45" s="109"/>
      <c r="O45" s="110"/>
      <c r="P45" s="109">
        <f>$H45      +$J45      +$L45      +$N45</f>
        <v>142746000</v>
      </c>
      <c r="Q45" s="110">
        <f>$I45      +$K45      +$M45      +$O45</f>
        <v>0</v>
      </c>
      <c r="R45" s="54">
        <f>IF(($H45      =0),0,((($J45      -$H45      )/$H45      )*100))</f>
        <v>-24.569553515466577</v>
      </c>
      <c r="S45" s="55">
        <f>IF(($I45      =0),0,((($K45      -$I45      )/$I45      )*100))</f>
        <v>0</v>
      </c>
      <c r="T45" s="54">
        <f>IF(($E45      =0),0,(($P45      /$E45      )*100))</f>
        <v>31.19531106584963</v>
      </c>
      <c r="U45" s="56">
        <f>IF(($E45      =0),0,(($Q45      /$E45      )*100))</f>
        <v>0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184011000</v>
      </c>
      <c r="C46" s="108"/>
      <c r="D46" s="108"/>
      <c r="E46" s="108">
        <f>$B46      +$C46      +$D46</f>
        <v>184011000</v>
      </c>
      <c r="F46" s="109">
        <v>184011000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=0),0,((($J46      -$H46      )/$H46      )*100))</f>
        <v>0</v>
      </c>
      <c r="S46" s="55">
        <f>IF(($I46      =0),0,((($K46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=0),0,((($J47      -$H47      )/$H47      )*100))</f>
        <v>0</v>
      </c>
      <c r="S47" s="55">
        <f>IF(($I47      =0),0,((($K47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=0),0,((($J48      -$H48      )/$H48      )*100))</f>
        <v>0</v>
      </c>
      <c r="S48" s="55">
        <f>IF(($I48      =0),0,((($K48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=0),0,((($J49      -$H49      )/$H49      )*100))</f>
        <v>0</v>
      </c>
      <c r="S49" s="55">
        <f>IF(($I49      =0),0,((($K49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=0),0,((($J50      -$H50      )/$H50      )*100))</f>
        <v>0</v>
      </c>
      <c r="S50" s="55">
        <f>IF(($I50      =0),0,((($K50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=0),0,((($J51      -$H51      )/$H51      )*100))</f>
        <v>0</v>
      </c>
      <c r="S51" s="55">
        <f>IF(($I51      =0),0,((($K51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=0),0,((($J52      -$H52      )/$H52      )*100))</f>
        <v>0</v>
      </c>
      <c r="S52" s="55">
        <f>IF(($I52      =0),0,((($K52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466685000</v>
      </c>
      <c r="C53" s="108"/>
      <c r="D53" s="108"/>
      <c r="E53" s="108">
        <f>$B53      +$C53      +$D53</f>
        <v>466685000</v>
      </c>
      <c r="F53" s="109">
        <v>466685000</v>
      </c>
      <c r="G53" s="110">
        <v>350000000</v>
      </c>
      <c r="H53" s="109">
        <v>109815000</v>
      </c>
      <c r="I53" s="110">
        <v>36642292</v>
      </c>
      <c r="J53" s="109">
        <v>113972000</v>
      </c>
      <c r="K53" s="110">
        <v>70380606</v>
      </c>
      <c r="L53" s="109"/>
      <c r="M53" s="110"/>
      <c r="N53" s="109"/>
      <c r="O53" s="110"/>
      <c r="P53" s="109">
        <f>$H53      +$J53      +$L53      +$N53</f>
        <v>223787000</v>
      </c>
      <c r="Q53" s="110">
        <f>$I53      +$K53      +$M53      +$O53</f>
        <v>107022898</v>
      </c>
      <c r="R53" s="54">
        <f>IF(($H53      =0),0,((($J53      -$H53      )/$H53      )*100))</f>
        <v>3.7854573601056325</v>
      </c>
      <c r="S53" s="55">
        <f>IF(($I53      =0),0,((($K53      -$I53      )/$I53      )*100))</f>
        <v>92.074791609651498</v>
      </c>
      <c r="T53" s="54">
        <f>IF(($E53      =0),0,(($P53      /$E53      )*100))</f>
        <v>47.952473295691952</v>
      </c>
      <c r="U53" s="56">
        <f>IF(($E53      =0),0,(($Q53      /$E53      )*100))</f>
        <v>22.932577220180637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179378000</v>
      </c>
      <c r="C54" s="108"/>
      <c r="D54" s="108"/>
      <c r="E54" s="108">
        <f>$B54      +$C54      +$D54</f>
        <v>179378000</v>
      </c>
      <c r="F54" s="109">
        <v>179378000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=0),0,((($J54      -$H54      )/$H54      )*100))</f>
        <v>0</v>
      </c>
      <c r="S54" s="55">
        <f>IF(($I54      =0),0,((($K54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1287662000</v>
      </c>
      <c r="C55" s="111">
        <f>SUM(C44:C54)</f>
        <v>0</v>
      </c>
      <c r="D55" s="111"/>
      <c r="E55" s="111">
        <f>$B55      +$C55      +$D55</f>
        <v>1287662000</v>
      </c>
      <c r="F55" s="112">
        <f>SUM(F44:F54)</f>
        <v>1287662000</v>
      </c>
      <c r="G55" s="113">
        <f>SUM(G44:G54)</f>
        <v>700000000</v>
      </c>
      <c r="H55" s="112">
        <f>SUM(H44:H54)</f>
        <v>191184000</v>
      </c>
      <c r="I55" s="113">
        <f>SUM(I44:I54)</f>
        <v>36642292</v>
      </c>
      <c r="J55" s="112">
        <f>SUM(J44:J54)</f>
        <v>175349000</v>
      </c>
      <c r="K55" s="113">
        <f>SUM(K44:K54)</f>
        <v>70380606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366533000</v>
      </c>
      <c r="Q55" s="113">
        <f>$I55      +$K55      +$M55      +$O55</f>
        <v>107022898</v>
      </c>
      <c r="R55" s="58">
        <f>IF(($H55      =0),0,((($J55      -$H55      )/$H55      )*100))</f>
        <v>-8.2825968700309645</v>
      </c>
      <c r="S55" s="59">
        <f>IF(($I55      =0),0,((($K55      -$I55      )/$I55      )*100))</f>
        <v>92.074791609651498</v>
      </c>
      <c r="T55" s="58">
        <f>IF((+$E45+$E47+$E49+$E50+$E53) =0,0,(P55   /(+$E45+$E47+$E49+$E50+$E53) )*100)</f>
        <v>39.656356942158865</v>
      </c>
      <c r="U55" s="60">
        <f>IF((+$E45+$E47+$E49+$E50+$E53) =0,0,(Q55   /(+$E45+$E47+$E49+$E50+$E53) )*100)</f>
        <v>11.579143608003264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=0),0,((($J63      -$H63      )/$H63      )*100))</f>
        <v>0</v>
      </c>
      <c r="S63" s="55">
        <f>IF(($I63      =0),0,((($K63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=0),0,((($J64      -$H64      )/$H64      )*100))</f>
        <v>0</v>
      </c>
      <c r="S64" s="55">
        <f>IF(($I64      =0),0,((($K64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=0),0,((($J65      -$H65      )/$H65      )*100))</f>
        <v>0</v>
      </c>
      <c r="S65" s="55">
        <f>IF(($I65      =0),0,((($K65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=0),0,((($J66      -$H66      )/$H66      )*100))</f>
        <v>0</v>
      </c>
      <c r="S66" s="55">
        <f>IF(($I66      =0),0,((($K66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>$B67      +$C67      +$D67</f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>$H67      +$J67      +$L67      +$N67</f>
        <v>0</v>
      </c>
      <c r="Q67" s="110">
        <f>$I67      +$K67      +$M67      +$O67</f>
        <v>0</v>
      </c>
      <c r="R67" s="54">
        <f>IF(($H67      =0),0,((($J67      -$H67      )/$H67      )*100))</f>
        <v>0</v>
      </c>
      <c r="S67" s="55">
        <f>IF(($I67      =0),0,((($K67      -$I67      )/$I67      )*100))</f>
        <v>0</v>
      </c>
      <c r="T67" s="54">
        <f>IF(($E67      =0),0,(($P67      /$E67      )*100))</f>
        <v>0</v>
      </c>
      <c r="U67" s="56">
        <f>IF(($E67      =0),0,(($Q67      /$E67      )*100))</f>
        <v>0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>$B68      +$C68      +$D68</f>
        <v>0</v>
      </c>
      <c r="F68" s="112">
        <f>SUM(F63:F67)</f>
        <v>0</v>
      </c>
      <c r="G68" s="113">
        <f>SUM(G63:G67)</f>
        <v>0</v>
      </c>
      <c r="H68" s="112">
        <f>SUM(H63:H67)</f>
        <v>0</v>
      </c>
      <c r="I68" s="113">
        <f>SUM(I63:I67)</f>
        <v>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0</v>
      </c>
      <c r="Q68" s="113">
        <f>$I68      +$K68      +$M68      +$O68</f>
        <v>0</v>
      </c>
      <c r="R68" s="58">
        <f>IF(($H68      =0),0,((($J68      -$H68      )/$H68      )*100))</f>
        <v>0</v>
      </c>
      <c r="S68" s="59">
        <f>IF(($I68      =0),0,((($K68      -$I68      )/$I68      )*100))</f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2156987000</v>
      </c>
      <c r="C69" s="120">
        <f>SUM(C9:C16,C19:C25,C28:C31,C34,C37:C41,C44:C54,C57:C60,C63:C67)</f>
        <v>42000000</v>
      </c>
      <c r="D69" s="120"/>
      <c r="E69" s="120">
        <f>$B69      +$C69      +$D69</f>
        <v>2198987000</v>
      </c>
      <c r="F69" s="121">
        <f>SUM(F9:F16,F19:F25,F28:F31,F34,F37:F41,F44:F54,F57:F60,F63:F67)</f>
        <v>2173382000</v>
      </c>
      <c r="G69" s="122">
        <f>SUM(G9:G16,G19:G25,G28:G31,G34,G37:G41,G44:G54,G57:G60,G63:G67)</f>
        <v>1076811000</v>
      </c>
      <c r="H69" s="121">
        <f>SUM(H9:H16,H19:H25,H28:H31,H34,H37:H41,H44:H54,H57:H60,H63:H67)</f>
        <v>256879000</v>
      </c>
      <c r="I69" s="122">
        <f>SUM(I9:I16,I19:I25,I28:I31,I34,I37:I41,I44:I54,I57:I60,I63:I67)</f>
        <v>103319781</v>
      </c>
      <c r="J69" s="121">
        <f>SUM(J9:J16,J19:J25,J28:J31,J34,J37:J41,J44:J54,J57:J60,J63:J67)</f>
        <v>318950000</v>
      </c>
      <c r="K69" s="122">
        <f>SUM(K9:K16,K19:K25,K28:K31,K34,K37:K41,K44:K54,K57:K60,K63:K67)</f>
        <v>137859171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575829000</v>
      </c>
      <c r="Q69" s="122">
        <f>$I69      +$K69      +$M69      +$O69</f>
        <v>241178952</v>
      </c>
      <c r="R69" s="67">
        <f>IF(($H69      =0),0,((($J69      -$H69      )/$H69      )*100))</f>
        <v>24.163516675166129</v>
      </c>
      <c r="S69" s="68">
        <f>IF(($I69      =0),0,((($K69      -$I69      )/$I69      )*100))</f>
        <v>33.42960047505327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38.325388658971804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16.052121500937787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2190727000</v>
      </c>
      <c r="C71" s="108"/>
      <c r="D71" s="108"/>
      <c r="E71" s="108">
        <f>$B71      +$C71      +$D71</f>
        <v>2190727000</v>
      </c>
      <c r="F71" s="109">
        <v>2190727000</v>
      </c>
      <c r="G71" s="110">
        <v>1401884000</v>
      </c>
      <c r="H71" s="109">
        <v>444189000</v>
      </c>
      <c r="I71" s="110">
        <v>231821536</v>
      </c>
      <c r="J71" s="109">
        <v>659030000</v>
      </c>
      <c r="K71" s="110">
        <v>412931655</v>
      </c>
      <c r="L71" s="109"/>
      <c r="M71" s="110"/>
      <c r="N71" s="109"/>
      <c r="O71" s="110"/>
      <c r="P71" s="109">
        <f>$H71      +$J71      +$L71      +$N71</f>
        <v>1103219000</v>
      </c>
      <c r="Q71" s="110">
        <f>$I71      +$K71      +$M71      +$O71</f>
        <v>644753191</v>
      </c>
      <c r="R71" s="54">
        <f>IF(($H71      =0),0,((($J71      -$H71      )/$H71      )*100))</f>
        <v>48.36702394701355</v>
      </c>
      <c r="S71" s="55">
        <f>IF(($I71      =0),0,((($K71      -$I71      )/$I71      )*100))</f>
        <v>78.124803296963748</v>
      </c>
      <c r="T71" s="54">
        <f>IF(($E71      =0),0,(($P71      /$E71      )*100))</f>
        <v>50.358579594810301</v>
      </c>
      <c r="U71" s="56">
        <f>IF(($E71      =0),0,(($Q71      /$E71      )*100))</f>
        <v>29.431014955309355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2190727000</v>
      </c>
      <c r="C73" s="117">
        <f>SUM(C71:C72)</f>
        <v>0</v>
      </c>
      <c r="D73" s="117"/>
      <c r="E73" s="117">
        <f>$B73      +$C73      +$D73</f>
        <v>2190727000</v>
      </c>
      <c r="F73" s="118">
        <f>SUM(F71:F72)</f>
        <v>2190727000</v>
      </c>
      <c r="G73" s="119">
        <f>SUM(G71:G72)</f>
        <v>1401884000</v>
      </c>
      <c r="H73" s="118">
        <f>SUM(H71:H72)</f>
        <v>444189000</v>
      </c>
      <c r="I73" s="119">
        <f>SUM(I71:I72)</f>
        <v>231821536</v>
      </c>
      <c r="J73" s="118">
        <f>SUM(J71:J72)</f>
        <v>659030000</v>
      </c>
      <c r="K73" s="119">
        <f>SUM(K71:K72)</f>
        <v>412931655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1103219000</v>
      </c>
      <c r="Q73" s="119">
        <f>$I73      +$K73      +$M73      +$O73</f>
        <v>644753191</v>
      </c>
      <c r="R73" s="63">
        <f>IF(($H73      =0),0,((($J73      -$H73      )/$H73      )*100))</f>
        <v>48.36702394701355</v>
      </c>
      <c r="S73" s="64">
        <f>IF(($I73      =0),0,((($K73      -$I73      )/$I73      )*100))</f>
        <v>78.124803296963748</v>
      </c>
      <c r="T73" s="63">
        <f>IF(($E71      =0),0,(($P71      /$E71      )*100))</f>
        <v>50.358579594810301</v>
      </c>
      <c r="U73" s="65">
        <f>IF($E71   =0,0,($Q71   /$E71 )*100)</f>
        <v>29.431014955309355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2190727000</v>
      </c>
      <c r="C74" s="120">
        <f>SUM(C71:C72)</f>
        <v>0</v>
      </c>
      <c r="D74" s="120"/>
      <c r="E74" s="120">
        <f>$B74      +$C74      +$D74</f>
        <v>2190727000</v>
      </c>
      <c r="F74" s="121">
        <f>SUM(F71:F72)</f>
        <v>2190727000</v>
      </c>
      <c r="G74" s="122">
        <f>SUM(G71:G72)</f>
        <v>1401884000</v>
      </c>
      <c r="H74" s="121">
        <f>SUM(H71:H72)</f>
        <v>444189000</v>
      </c>
      <c r="I74" s="122">
        <f>SUM(I71:I72)</f>
        <v>231821536</v>
      </c>
      <c r="J74" s="121">
        <f>SUM(J71:J72)</f>
        <v>659030000</v>
      </c>
      <c r="K74" s="122">
        <f>SUM(K71:K72)</f>
        <v>412931655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1103219000</v>
      </c>
      <c r="Q74" s="122">
        <f>$I74      +$K74      +$M74      +$O74</f>
        <v>644753191</v>
      </c>
      <c r="R74" s="67">
        <f>IF(($H74      =0),0,((($J74      -$H74      )/$H74      )*100))</f>
        <v>48.36702394701355</v>
      </c>
      <c r="S74" s="68">
        <f>IF(($I74      =0),0,((($K74      -$I74      )/$I74      )*100))</f>
        <v>78.124803296963748</v>
      </c>
      <c r="T74" s="67">
        <f>IF(($E71      =0),0,(($P71      /$E71      )*100))</f>
        <v>50.358579594810301</v>
      </c>
      <c r="U74" s="71">
        <f>IF($E71   =0,0,($Q71   /$E71 )*100)</f>
        <v>29.431014955309355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4347714000</v>
      </c>
      <c r="C75" s="120">
        <f>SUM(C9:C16,C19:C25,C28:C31,C34,C37:C41,C44:C54,C57:C60,C63:C67,C71:C72)</f>
        <v>42000000</v>
      </c>
      <c r="D75" s="120"/>
      <c r="E75" s="120">
        <f>$B75      +$C75      +$D75</f>
        <v>4389714000</v>
      </c>
      <c r="F75" s="121">
        <f>SUM(F9:F16,F19:F25,F28:F31,F34,F37:F41,F44:F54,F57:F60,F63:F67,F71:F72)</f>
        <v>4364109000</v>
      </c>
      <c r="G75" s="122">
        <f>SUM(G9:G16,G19:G25,G28:G31,G34,G37:G41,G44:G54,G57:G60,G63:G67,G71:G72)</f>
        <v>2478695000</v>
      </c>
      <c r="H75" s="121">
        <f>SUM(H9:H16,H19:H25,H28:H31,H34,H37:H41,H44:H54,H57:H60,H63:H67,H71:H72)</f>
        <v>701068000</v>
      </c>
      <c r="I75" s="122">
        <f>SUM(I9:I16,I19:I25,I28:I31,I34,I37:I41,I44:I54,I57:I60,I63:I67,I71:I72)</f>
        <v>335141317</v>
      </c>
      <c r="J75" s="121">
        <f>SUM(J9:J16,J19:J25,J28:J31,J34,J37:J41,J44:J54,J57:J60,J63:J67,J71:J72)</f>
        <v>977980000</v>
      </c>
      <c r="K75" s="122">
        <f>SUM(K9:K16,K19:K25,K28:K31,K34,K37:K41,K44:K54,K57:K60,K63:K67,K71:K72)</f>
        <v>550790826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1679048000</v>
      </c>
      <c r="Q75" s="122">
        <f>$I75      +$K75      +$M75      +$O75</f>
        <v>885932143</v>
      </c>
      <c r="R75" s="67">
        <f>IF(($H75      =0),0,((($J75      -$H75      )/$H75      )*100))</f>
        <v>39.498593574375093</v>
      </c>
      <c r="S75" s="68">
        <f>IF(($I75      =0),0,((($K75      -$I75      )/$I75      )*100))</f>
        <v>64.345843995116851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45.463217409504651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23.988191896406398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=0),0,((($J88      -$H88      )/$H88      )*100))</f>
        <v>0</v>
      </c>
      <c r="S88" s="98">
        <f>IF(($I88      =0),0,((($K88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=0),0,((($J89      -$H89      )/$H89      )*100))</f>
        <v>0</v>
      </c>
      <c r="S89" s="98">
        <f>IF(($I89      =0),0,((($K89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=0),0,((($J90      -$H90      )/$H90      )*100))</f>
        <v>0</v>
      </c>
      <c r="S90" s="98">
        <f>IF(($I90      =0),0,((($K90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=0),0,((($J91      -$H91      )/$H91      )*100))</f>
        <v>0</v>
      </c>
      <c r="S91" s="98">
        <f>IF(($I91      =0),0,((($K91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=0),0,((($J92      -$H92      )/$H92      )*100))</f>
        <v>0</v>
      </c>
      <c r="S92" s="98">
        <f>IF(($I92      =0),0,((($K92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=0),0,((($J93      -$H93      )/$H93      )*100))</f>
        <v>0</v>
      </c>
      <c r="S93" s="98">
        <f>IF(($I93      =0),0,((($K93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=0),0,((($J94      -$H94      )/$H94      )*100))</f>
        <v>0</v>
      </c>
      <c r="S94" s="98">
        <f>IF(($I94      =0),0,((($K94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=0),0,((($J95      -$H95      )/$H95      )*100))</f>
        <v>0</v>
      </c>
      <c r="S95" s="98">
        <f>IF(($I95      =0),0,((($K95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=0),0,((($J96      -$H96      )/$H96      )*100))</f>
        <v>0</v>
      </c>
      <c r="S96" s="104">
        <f>IF(($I96      =0),0,((($K96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6kJeAVPFAcg/XPan78fNpbhvts4E53fUvDWktYSyn1R58UtV1Vhn8hUs6X/aKlk9kuE4a+OKXk0AffahE4W8Bw==" saltValue="D1f9jEtpoCOafSDwFwsmq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BA9F3-2C71-4404-9463-72BBA2190B7F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1</v>
      </c>
      <c r="G9" s="110" t="s">
        <v>1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1</v>
      </c>
      <c r="W9" s="110" t="s">
        <v>1</v>
      </c>
    </row>
    <row r="10" spans="1:23" ht="13" customHeight="1" x14ac:dyDescent="0.3">
      <c r="A10" s="53" t="s">
        <v>37</v>
      </c>
      <c r="B10" s="108">
        <v>78200000</v>
      </c>
      <c r="C10" s="108"/>
      <c r="D10" s="108"/>
      <c r="E10" s="108">
        <f>$B10      +$C10      +$D10</f>
        <v>78200000</v>
      </c>
      <c r="F10" s="109">
        <v>78200000</v>
      </c>
      <c r="G10" s="110">
        <v>78200000</v>
      </c>
      <c r="H10" s="109">
        <v>9817000</v>
      </c>
      <c r="I10" s="110">
        <v>-5910831</v>
      </c>
      <c r="J10" s="109">
        <v>14238000</v>
      </c>
      <c r="K10" s="110">
        <v>17352825</v>
      </c>
      <c r="L10" s="109"/>
      <c r="M10" s="110"/>
      <c r="N10" s="109"/>
      <c r="O10" s="110"/>
      <c r="P10" s="109">
        <f>$H10      +$J10      +$L10      +$N10</f>
        <v>24055000</v>
      </c>
      <c r="Q10" s="110">
        <f>$I10      +$K10      +$M10      +$O10</f>
        <v>11441994</v>
      </c>
      <c r="R10" s="54">
        <f>IF(($H10      =0),0,((($J10      -$H10      )/$H10      )*100))</f>
        <v>45.03412447794642</v>
      </c>
      <c r="S10" s="55">
        <f>IF(($I10      =0),0,((($K10      -$I10      )/$I10      )*100))</f>
        <v>-393.57674073239446</v>
      </c>
      <c r="T10" s="54">
        <f>IF(($E10      =0),0,(($P10      /$E10      )*100))</f>
        <v>30.760869565217391</v>
      </c>
      <c r="U10" s="56">
        <f>IF(($E10      =0),0,(($Q10      /$E10      )*100))</f>
        <v>14.631705882352941</v>
      </c>
      <c r="V10" s="109" t="s">
        <v>1</v>
      </c>
      <c r="W10" s="110" t="s">
        <v>1</v>
      </c>
    </row>
    <row r="11" spans="1:23" ht="13" customHeight="1" x14ac:dyDescent="0.3">
      <c r="A11" s="53" t="s">
        <v>38</v>
      </c>
      <c r="B11" s="108">
        <v>9100000</v>
      </c>
      <c r="C11" s="108"/>
      <c r="D11" s="108"/>
      <c r="E11" s="108">
        <f>$B11      +$C11      +$D11</f>
        <v>9100000</v>
      </c>
      <c r="F11" s="109">
        <v>9100000</v>
      </c>
      <c r="G11" s="110">
        <v>5100000</v>
      </c>
      <c r="H11" s="109">
        <v>2382000</v>
      </c>
      <c r="I11" s="110">
        <v>1607398</v>
      </c>
      <c r="J11" s="109">
        <v>1740000</v>
      </c>
      <c r="K11" s="110">
        <v>1924775</v>
      </c>
      <c r="L11" s="109"/>
      <c r="M11" s="110"/>
      <c r="N11" s="109"/>
      <c r="O11" s="110"/>
      <c r="P11" s="109">
        <f>$H11      +$J11      +$L11      +$N11</f>
        <v>4122000</v>
      </c>
      <c r="Q11" s="110">
        <f>$I11      +$K11      +$M11      +$O11</f>
        <v>3532173</v>
      </c>
      <c r="R11" s="54">
        <f>IF(($H11      =0),0,((($J11      -$H11      )/$H11      )*100))</f>
        <v>-26.952141057934508</v>
      </c>
      <c r="S11" s="55">
        <f>IF(($I11      =0),0,((($K11      -$I11      )/$I11      )*100))</f>
        <v>19.744767630667699</v>
      </c>
      <c r="T11" s="54">
        <f>IF(($E11      =0),0,(($P11      /$E11      )*100))</f>
        <v>45.296703296703292</v>
      </c>
      <c r="U11" s="56">
        <f>IF(($E11      =0),0,(($Q11      /$E11      )*100))</f>
        <v>38.815087912087911</v>
      </c>
      <c r="V11" s="109" t="s">
        <v>1</v>
      </c>
      <c r="W11" s="110" t="s">
        <v>1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>$B12      +$C12      +$D12</f>
        <v>0</v>
      </c>
      <c r="F12" s="109" t="s">
        <v>1</v>
      </c>
      <c r="G12" s="110" t="s">
        <v>1</v>
      </c>
      <c r="H12" s="109"/>
      <c r="I12" s="110"/>
      <c r="J12" s="109"/>
      <c r="K12" s="110"/>
      <c r="L12" s="109"/>
      <c r="M12" s="110"/>
      <c r="N12" s="109"/>
      <c r="O12" s="110"/>
      <c r="P12" s="109">
        <f>$H12      +$J12      +$L12      +$N12</f>
        <v>0</v>
      </c>
      <c r="Q12" s="110">
        <f>$I12      +$K12      +$M12      +$O12</f>
        <v>0</v>
      </c>
      <c r="R12" s="54">
        <f>IF(($H12      =0),0,((($J12      -$H12      )/$H12      )*100))</f>
        <v>0</v>
      </c>
      <c r="S12" s="55">
        <f>IF(($I12      =0),0,((($K12      -$I12      )/$I12      )*100))</f>
        <v>0</v>
      </c>
      <c r="T12" s="54">
        <f>IF(($E12      =0),0,(($P12      /$E12      )*100))</f>
        <v>0</v>
      </c>
      <c r="U12" s="56">
        <f>IF(($E12      =0),0,(($Q12      /$E12      )*100))</f>
        <v>0</v>
      </c>
      <c r="V12" s="109" t="s">
        <v>1</v>
      </c>
      <c r="W12" s="110" t="s">
        <v>1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>$B13      +$C13      +$D13</f>
        <v>0</v>
      </c>
      <c r="F13" s="109" t="s">
        <v>1</v>
      </c>
      <c r="G13" s="110" t="s">
        <v>1</v>
      </c>
      <c r="H13" s="109"/>
      <c r="I13" s="110"/>
      <c r="J13" s="109"/>
      <c r="K13" s="110"/>
      <c r="L13" s="109"/>
      <c r="M13" s="110"/>
      <c r="N13" s="109"/>
      <c r="O13" s="110"/>
      <c r="P13" s="109">
        <f>$H13      +$J13      +$L13      +$N13</f>
        <v>0</v>
      </c>
      <c r="Q13" s="110">
        <f>$I13      +$K13      +$M13      +$O13</f>
        <v>0</v>
      </c>
      <c r="R13" s="54">
        <f>IF(($H13      =0),0,((($J13      -$H13      )/$H13      )*100))</f>
        <v>0</v>
      </c>
      <c r="S13" s="55">
        <f>IF(($I13      =0),0,((($K13      -$I13      )/$I13      )*100))</f>
        <v>0</v>
      </c>
      <c r="T13" s="54">
        <f>IF(($E13      =0),0,(($P13      /$E13      )*100))</f>
        <v>0</v>
      </c>
      <c r="U13" s="56">
        <f>IF(($E13      =0),0,(($Q13      /$E13      )*100))</f>
        <v>0</v>
      </c>
      <c r="V13" s="109" t="s">
        <v>1</v>
      </c>
      <c r="W13" s="110" t="s">
        <v>1</v>
      </c>
    </row>
    <row r="14" spans="1:23" ht="13" customHeight="1" x14ac:dyDescent="0.3">
      <c r="A14" s="53" t="s">
        <v>41</v>
      </c>
      <c r="B14" s="108">
        <v>59455000</v>
      </c>
      <c r="C14" s="108"/>
      <c r="D14" s="108"/>
      <c r="E14" s="108">
        <f>$B14      +$C14      +$D14</f>
        <v>59455000</v>
      </c>
      <c r="F14" s="109">
        <v>59455000</v>
      </c>
      <c r="G14" s="110">
        <v>39000000</v>
      </c>
      <c r="H14" s="109">
        <v>19107000</v>
      </c>
      <c r="I14" s="110">
        <v>12908145</v>
      </c>
      <c r="J14" s="109">
        <v>11176000</v>
      </c>
      <c r="K14" s="110">
        <v>17440245</v>
      </c>
      <c r="L14" s="109"/>
      <c r="M14" s="110"/>
      <c r="N14" s="109"/>
      <c r="O14" s="110"/>
      <c r="P14" s="109">
        <f>$H14      +$J14      +$L14      +$N14</f>
        <v>30283000</v>
      </c>
      <c r="Q14" s="110">
        <f>$I14      +$K14      +$M14      +$O14</f>
        <v>30348390</v>
      </c>
      <c r="R14" s="54">
        <f>IF(($H14      =0),0,((($J14      -$H14      )/$H14      )*100))</f>
        <v>-41.508347725964306</v>
      </c>
      <c r="S14" s="55">
        <f>IF(($I14      =0),0,((($K14      -$I14      )/$I14      )*100))</f>
        <v>35.110389602843782</v>
      </c>
      <c r="T14" s="54">
        <f>IF(($E14      =0),0,(($P14      /$E14      )*100))</f>
        <v>50.934320074005548</v>
      </c>
      <c r="U14" s="56">
        <f>IF(($E14      =0),0,(($Q14      /$E14      )*100))</f>
        <v>51.044302413590117</v>
      </c>
      <c r="V14" s="109" t="s">
        <v>1</v>
      </c>
      <c r="W14" s="110" t="s">
        <v>1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>$B15      +$C15      +$D15</f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>$H15      +$J15      +$L15      +$N15</f>
        <v>0</v>
      </c>
      <c r="Q15" s="110">
        <f>$I15      +$K15      +$M15      +$O15</f>
        <v>0</v>
      </c>
      <c r="R15" s="54">
        <f>IF(($H15      =0),0,((($J15      -$H15      )/$H15      )*100))</f>
        <v>0</v>
      </c>
      <c r="S15" s="55">
        <f>IF(($I15      =0),0,((($K15      -$I15      )/$I15      )*100))</f>
        <v>0</v>
      </c>
      <c r="T15" s="54">
        <f>IF(($E15      =0),0,(($P15      /$E15      )*100))</f>
        <v>0</v>
      </c>
      <c r="U15" s="56">
        <f>IF(($E15      =0),0,(($Q15      /$E15      )*100))</f>
        <v>0</v>
      </c>
      <c r="V15" s="109" t="s">
        <v>1</v>
      </c>
      <c r="W15" s="110" t="s">
        <v>1</v>
      </c>
    </row>
    <row r="16" spans="1:23" ht="13" customHeight="1" x14ac:dyDescent="0.3">
      <c r="A16" s="53" t="s">
        <v>43</v>
      </c>
      <c r="B16" s="108">
        <v>92000000</v>
      </c>
      <c r="C16" s="108"/>
      <c r="D16" s="108"/>
      <c r="E16" s="108">
        <f>$B16      +$C16      +$D16</f>
        <v>92000000</v>
      </c>
      <c r="F16" s="109">
        <v>92000000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>$H16      +$J16      +$L16      +$N16</f>
        <v>0</v>
      </c>
      <c r="Q16" s="110">
        <f>$I16      +$K16      +$M16      +$O16</f>
        <v>0</v>
      </c>
      <c r="R16" s="54">
        <f>IF(($H16      =0),0,((($J16      -$H16      )/$H16      )*100))</f>
        <v>0</v>
      </c>
      <c r="S16" s="55">
        <f>IF(($I16      =0),0,((($K16      -$I16      )/$I16      )*100))</f>
        <v>0</v>
      </c>
      <c r="T16" s="54">
        <f>IF(($E16      =0),0,(($P16      /$E16      )*100))</f>
        <v>0</v>
      </c>
      <c r="U16" s="56">
        <f>IF(($E16      =0),0,(($Q16      /$E16      )*100))</f>
        <v>0</v>
      </c>
      <c r="V16" s="109" t="s">
        <v>1</v>
      </c>
      <c r="W16" s="110" t="s">
        <v>1</v>
      </c>
    </row>
    <row r="17" spans="1:23" ht="13" customHeight="1" x14ac:dyDescent="0.3">
      <c r="A17" s="57" t="s">
        <v>44</v>
      </c>
      <c r="B17" s="111">
        <f>SUM(B9:B16)</f>
        <v>242755000</v>
      </c>
      <c r="C17" s="111">
        <f>SUM(C9:C16)</f>
        <v>0</v>
      </c>
      <c r="D17" s="111"/>
      <c r="E17" s="111">
        <f>$B17      +$C17      +$D17</f>
        <v>242755000</v>
      </c>
      <c r="F17" s="112">
        <f>SUM(F9:F16)</f>
        <v>242755000</v>
      </c>
      <c r="G17" s="113">
        <f>SUM(G9:G16)</f>
        <v>122300000</v>
      </c>
      <c r="H17" s="112">
        <f>SUM(H9:H16)</f>
        <v>31306000</v>
      </c>
      <c r="I17" s="113">
        <f>SUM(I9:I16)</f>
        <v>8604712</v>
      </c>
      <c r="J17" s="112">
        <f>SUM(J9:J16)</f>
        <v>27154000</v>
      </c>
      <c r="K17" s="113">
        <f>SUM(K9:K16)</f>
        <v>36717845</v>
      </c>
      <c r="L17" s="112">
        <f>SUM(L9:L16)</f>
        <v>0</v>
      </c>
      <c r="M17" s="113">
        <f>SUM(M9:M16)</f>
        <v>0</v>
      </c>
      <c r="N17" s="112">
        <f>SUM(N9:N16)</f>
        <v>0</v>
      </c>
      <c r="O17" s="113">
        <f>SUM(O9:O16)</f>
        <v>0</v>
      </c>
      <c r="P17" s="112">
        <f>$H17      +$J17      +$L17      +$N17</f>
        <v>58460000</v>
      </c>
      <c r="Q17" s="113">
        <f>$I17      +$K17      +$M17      +$O17</f>
        <v>45322557</v>
      </c>
      <c r="R17" s="58">
        <f>IF(($H17      =0),0,((($J17      -$H17      )/$H17      )*100))</f>
        <v>-13.262633361017057</v>
      </c>
      <c r="S17" s="59">
        <f>IF(($I17      =0),0,((($K17      -$I17      )/$I17      )*100))</f>
        <v>326.71788434057987</v>
      </c>
      <c r="T17" s="58">
        <f>IF((SUM($E9:$E14))=0,0,(P17/(SUM($E9:$E14))*100))</f>
        <v>39.835099315185175</v>
      </c>
      <c r="U17" s="60">
        <f>IF((SUM($E9:$E14))=0,0,(Q17/(SUM($E9:$E14))*100))</f>
        <v>30.883143334128309</v>
      </c>
      <c r="V17" s="112" t="s">
        <v>1</v>
      </c>
      <c r="W17" s="113" t="s">
        <v>1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78371000</v>
      </c>
      <c r="C19" s="108"/>
      <c r="D19" s="108"/>
      <c r="E19" s="108">
        <f>$B19      +$C19      +$D19</f>
        <v>78371000</v>
      </c>
      <c r="F19" s="109">
        <v>78371000</v>
      </c>
      <c r="G19" s="110">
        <v>59976000</v>
      </c>
      <c r="H19" s="109">
        <v>12354000</v>
      </c>
      <c r="I19" s="110">
        <v>12401550</v>
      </c>
      <c r="J19" s="109">
        <v>22593000</v>
      </c>
      <c r="K19" s="110">
        <v>27548750</v>
      </c>
      <c r="L19" s="109"/>
      <c r="M19" s="110"/>
      <c r="N19" s="109"/>
      <c r="O19" s="110"/>
      <c r="P19" s="109">
        <f>$H19      +$J19      +$L19      +$N19</f>
        <v>34947000</v>
      </c>
      <c r="Q19" s="110">
        <f>$I19      +$K19      +$M19      +$O19</f>
        <v>39950300</v>
      </c>
      <c r="R19" s="54">
        <f>IF(($H19      =0),0,((($J19      -$H19      )/$H19      )*100))</f>
        <v>82.880038853812536</v>
      </c>
      <c r="S19" s="55">
        <f>IF(($I19      =0),0,((($K19      -$I19      )/$I19      )*100))</f>
        <v>122.1395712632695</v>
      </c>
      <c r="T19" s="54">
        <f>IF(($E19      =0),0,(($P19      /$E19      )*100))</f>
        <v>44.591749499176991</v>
      </c>
      <c r="U19" s="56">
        <f>IF(($E19      =0),0,(($Q19      /$E19      )*100))</f>
        <v>50.975871176838375</v>
      </c>
      <c r="V19" s="109" t="s">
        <v>1</v>
      </c>
      <c r="W19" s="110" t="s">
        <v>1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>$B20      +$C20      +$D20</f>
        <v>0</v>
      </c>
      <c r="F20" s="109" t="s">
        <v>1</v>
      </c>
      <c r="G20" s="110" t="s">
        <v>1</v>
      </c>
      <c r="H20" s="109"/>
      <c r="I20" s="110"/>
      <c r="J20" s="109"/>
      <c r="K20" s="110"/>
      <c r="L20" s="109"/>
      <c r="M20" s="110"/>
      <c r="N20" s="109"/>
      <c r="O20" s="110"/>
      <c r="P20" s="109">
        <f>$H20      +$J20      +$L20      +$N20</f>
        <v>0</v>
      </c>
      <c r="Q20" s="110">
        <f>$I20      +$K20      +$M20      +$O20</f>
        <v>0</v>
      </c>
      <c r="R20" s="54">
        <f>IF(($H20      =0),0,((($J20      -$H20      )/$H20      )*100))</f>
        <v>0</v>
      </c>
      <c r="S20" s="55">
        <f>IF(($I20      =0),0,((($K20      -$I20      )/$I20      )*100))</f>
        <v>0</v>
      </c>
      <c r="T20" s="54">
        <f>IF(($E20      =0),0,(($P20      /$E20      )*100))</f>
        <v>0</v>
      </c>
      <c r="U20" s="56">
        <f>IF(($E20      =0),0,(($Q20      /$E20      )*100))</f>
        <v>0</v>
      </c>
      <c r="V20" s="109" t="s">
        <v>1</v>
      </c>
      <c r="W20" s="110" t="s">
        <v>1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>$B21      +$C21      +$D21</f>
        <v>0</v>
      </c>
      <c r="F21" s="109" t="s">
        <v>1</v>
      </c>
      <c r="G21" s="110" t="s">
        <v>1</v>
      </c>
      <c r="H21" s="109"/>
      <c r="I21" s="110"/>
      <c r="J21" s="109"/>
      <c r="K21" s="110"/>
      <c r="L21" s="109"/>
      <c r="M21" s="110"/>
      <c r="N21" s="109"/>
      <c r="O21" s="110"/>
      <c r="P21" s="109">
        <f>$H21      +$J21      +$L21      +$N21</f>
        <v>0</v>
      </c>
      <c r="Q21" s="110">
        <f>$I21      +$K21      +$M21      +$O21</f>
        <v>0</v>
      </c>
      <c r="R21" s="54">
        <f>IF(($H21      =0),0,((($J21      -$H21      )/$H21      )*100))</f>
        <v>0</v>
      </c>
      <c r="S21" s="55">
        <f>IF(($I21      =0),0,((($K21      -$I21      )/$I21      )*100))</f>
        <v>0</v>
      </c>
      <c r="T21" s="54">
        <f>IF(($E21      =0),0,(($P21      /$E21      )*100))</f>
        <v>0</v>
      </c>
      <c r="U21" s="56">
        <f>IF(($E21      =0),0,(($Q21      /$E21      )*100))</f>
        <v>0</v>
      </c>
      <c r="V21" s="109" t="s">
        <v>1</v>
      </c>
      <c r="W21" s="110" t="s">
        <v>1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>$B22      +$C22      +$D22</f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>$H22      +$J22      +$L22      +$N22</f>
        <v>0</v>
      </c>
      <c r="Q22" s="110">
        <f>$I22      +$K22      +$M22      +$O22</f>
        <v>0</v>
      </c>
      <c r="R22" s="54">
        <f>IF(($H22      =0),0,((($J22      -$H22      )/$H22      )*100))</f>
        <v>0</v>
      </c>
      <c r="S22" s="55">
        <f>IF(($I22      =0),0,((($K22      -$I22      )/$I22      )*100))</f>
        <v>0</v>
      </c>
      <c r="T22" s="54">
        <f>IF(($E22      =0),0,(($P22      /$E22      )*100))</f>
        <v>0</v>
      </c>
      <c r="U22" s="56">
        <f>IF(($E22      =0),0,(($Q22      /$E22      )*100))</f>
        <v>0</v>
      </c>
      <c r="V22" s="109" t="s">
        <v>1</v>
      </c>
      <c r="W22" s="110" t="s">
        <v>1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>$B23      +$C23      +$D23</f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>$H23      +$J23      +$L23      +$N23</f>
        <v>0</v>
      </c>
      <c r="Q23" s="110">
        <f>$I23      +$K23      +$M23      +$O23</f>
        <v>0</v>
      </c>
      <c r="R23" s="54">
        <f>IF(($H23      =0),0,((($J23      -$H23      )/$H23      )*100))</f>
        <v>0</v>
      </c>
      <c r="S23" s="55">
        <f>IF(($I23      =0),0,((($K23      -$I23      )/$I23      )*100))</f>
        <v>0</v>
      </c>
      <c r="T23" s="54">
        <f>IF(($E23      =0),0,(($P23      /$E23      )*100))</f>
        <v>0</v>
      </c>
      <c r="U23" s="56">
        <f>IF(($E23      =0),0,(($Q23      /$E23      )*100))</f>
        <v>0</v>
      </c>
      <c r="V23" s="109" t="s">
        <v>1</v>
      </c>
      <c r="W23" s="110" t="s">
        <v>1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>$B24      +$C24      +$D24</f>
        <v>0</v>
      </c>
      <c r="F24" s="109" t="s">
        <v>1</v>
      </c>
      <c r="G24" s="110" t="s">
        <v>1</v>
      </c>
      <c r="H24" s="109"/>
      <c r="I24" s="110"/>
      <c r="J24" s="109"/>
      <c r="K24" s="110"/>
      <c r="L24" s="109"/>
      <c r="M24" s="110"/>
      <c r="N24" s="109"/>
      <c r="O24" s="110"/>
      <c r="P24" s="109">
        <f>$H24      +$J24      +$L24      +$N24</f>
        <v>0</v>
      </c>
      <c r="Q24" s="110">
        <f>$I24      +$K24      +$M24      +$O24</f>
        <v>0</v>
      </c>
      <c r="R24" s="54">
        <f>IF(($H24      =0),0,((($J24      -$H24      )/$H24      )*100))</f>
        <v>0</v>
      </c>
      <c r="S24" s="55">
        <f>IF(($I24      =0),0,((($K24      -$I24      )/$I24      )*100))</f>
        <v>0</v>
      </c>
      <c r="T24" s="54">
        <f>IF(($E24      =0),0,(($P24      /$E24      )*100))</f>
        <v>0</v>
      </c>
      <c r="U24" s="56">
        <f>IF(($E24      =0),0,(($Q24      /$E24      )*100))</f>
        <v>0</v>
      </c>
      <c r="V24" s="109" t="s">
        <v>1</v>
      </c>
      <c r="W24" s="110" t="s">
        <v>1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>$B25      +$C25      +$D25</f>
        <v>0</v>
      </c>
      <c r="F25" s="109" t="s">
        <v>1</v>
      </c>
      <c r="G25" s="110" t="s">
        <v>1</v>
      </c>
      <c r="H25" s="109"/>
      <c r="I25" s="110"/>
      <c r="J25" s="109"/>
      <c r="K25" s="110"/>
      <c r="L25" s="109"/>
      <c r="M25" s="110"/>
      <c r="N25" s="109"/>
      <c r="O25" s="110"/>
      <c r="P25" s="109">
        <f>$H25      +$J25      +$L25      +$N25</f>
        <v>0</v>
      </c>
      <c r="Q25" s="110">
        <f>$I25      +$K25      +$M25      +$O25</f>
        <v>0</v>
      </c>
      <c r="R25" s="54">
        <f>IF(($H25      =0),0,((($J25      -$H25      )/$H25      )*100))</f>
        <v>0</v>
      </c>
      <c r="S25" s="55">
        <f>IF(($I25      =0),0,((($K25      -$I25      )/$I25      )*100))</f>
        <v>0</v>
      </c>
      <c r="T25" s="54">
        <f>IF(($E25      =0),0,(($P25      /$E25      )*100))</f>
        <v>0</v>
      </c>
      <c r="U25" s="56">
        <f>IF(($E25      =0),0,(($Q25      /$E25      )*100))</f>
        <v>0</v>
      </c>
      <c r="V25" s="109" t="s">
        <v>1</v>
      </c>
      <c r="W25" s="110" t="s">
        <v>1</v>
      </c>
    </row>
    <row r="26" spans="1:23" ht="13" customHeight="1" x14ac:dyDescent="0.3">
      <c r="A26" s="57" t="s">
        <v>44</v>
      </c>
      <c r="B26" s="111">
        <f>SUM(B19:B25)</f>
        <v>78371000</v>
      </c>
      <c r="C26" s="111">
        <f>SUM(C19:C25)</f>
        <v>0</v>
      </c>
      <c r="D26" s="111"/>
      <c r="E26" s="111">
        <f>$B26      +$C26      +$D26</f>
        <v>78371000</v>
      </c>
      <c r="F26" s="112">
        <f>SUM(F19:F25)</f>
        <v>78371000</v>
      </c>
      <c r="G26" s="113">
        <f>SUM(G19:G25)</f>
        <v>59976000</v>
      </c>
      <c r="H26" s="112">
        <f>SUM(H19:H25)</f>
        <v>12354000</v>
      </c>
      <c r="I26" s="113">
        <f>SUM(I19:I25)</f>
        <v>12401550</v>
      </c>
      <c r="J26" s="112">
        <f>SUM(J19:J25)</f>
        <v>22593000</v>
      </c>
      <c r="K26" s="113">
        <f>SUM(K19:K25)</f>
        <v>27548750</v>
      </c>
      <c r="L26" s="112">
        <f>SUM(L19:L25)</f>
        <v>0</v>
      </c>
      <c r="M26" s="113">
        <f>SUM(M19:M25)</f>
        <v>0</v>
      </c>
      <c r="N26" s="112">
        <f>SUM(N19:N25)</f>
        <v>0</v>
      </c>
      <c r="O26" s="113">
        <f>SUM(O19:O25)</f>
        <v>0</v>
      </c>
      <c r="P26" s="112">
        <f>$H26      +$J26      +$L26      +$N26</f>
        <v>34947000</v>
      </c>
      <c r="Q26" s="113">
        <f>$I26      +$K26      +$M26      +$O26</f>
        <v>39950300</v>
      </c>
      <c r="R26" s="58">
        <f>IF(($H26      =0),0,((($J26      -$H26      )/$H26      )*100))</f>
        <v>82.880038853812536</v>
      </c>
      <c r="S26" s="59">
        <f>IF(($I26      =0),0,((($K26      -$I26      )/$I26      )*100))</f>
        <v>122.1395712632695</v>
      </c>
      <c r="T26" s="58">
        <f>IF(($E26-$E21-$E25)   =0,0,($P26   /($E26-$E21-$E25)   )*100)</f>
        <v>44.591749499176991</v>
      </c>
      <c r="U26" s="60">
        <f>IF(($E26-$E21-$E25)   =0,0,($Q26   /($E26-$E21-$E25)   )*100)</f>
        <v>50.975871176838375</v>
      </c>
      <c r="V26" s="112" t="s">
        <v>1</v>
      </c>
      <c r="W26" s="113" t="s">
        <v>1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1</v>
      </c>
      <c r="G28" s="110" t="s">
        <v>1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1</v>
      </c>
      <c r="W28" s="110" t="s">
        <v>1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1</v>
      </c>
      <c r="G29" s="110" t="s">
        <v>1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1</v>
      </c>
      <c r="W29" s="110" t="s">
        <v>1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1</v>
      </c>
      <c r="W30" s="110" t="s">
        <v>1</v>
      </c>
    </row>
    <row r="31" spans="1:23" ht="13" customHeight="1" x14ac:dyDescent="0.3">
      <c r="A31" s="53" t="s">
        <v>57</v>
      </c>
      <c r="B31" s="108">
        <v>15574000</v>
      </c>
      <c r="C31" s="108"/>
      <c r="D31" s="108"/>
      <c r="E31" s="108">
        <f>$B31      +$C31      +$D31</f>
        <v>15574000</v>
      </c>
      <c r="F31" s="109">
        <v>15574000</v>
      </c>
      <c r="G31" s="110">
        <v>10903000</v>
      </c>
      <c r="H31" s="109">
        <v>2687000</v>
      </c>
      <c r="I31" s="110">
        <v>2051505</v>
      </c>
      <c r="J31" s="109">
        <v>5153000</v>
      </c>
      <c r="K31" s="110">
        <v>3543909</v>
      </c>
      <c r="L31" s="109"/>
      <c r="M31" s="110"/>
      <c r="N31" s="109"/>
      <c r="O31" s="110"/>
      <c r="P31" s="109">
        <f>$H31      +$J31      +$L31      +$N31</f>
        <v>7840000</v>
      </c>
      <c r="Q31" s="110">
        <f>$I31      +$K31      +$M31      +$O31</f>
        <v>5595414</v>
      </c>
      <c r="R31" s="54">
        <f>IF(($H31      =0),0,((($J31      -$H31      )/$H31      )*100))</f>
        <v>91.77521399330108</v>
      </c>
      <c r="S31" s="55">
        <f>IF(($I31      =0),0,((($K31      -$I31      )/$I31      )*100))</f>
        <v>72.746788333443007</v>
      </c>
      <c r="T31" s="54">
        <f>IF(($E31      =0),0,(($P31      /$E31      )*100))</f>
        <v>50.340310774367538</v>
      </c>
      <c r="U31" s="56">
        <f>IF(($E31      =0),0,(($Q31      /$E31      )*100))</f>
        <v>35.927918325414154</v>
      </c>
      <c r="V31" s="109" t="s">
        <v>1</v>
      </c>
      <c r="W31" s="110" t="s">
        <v>1</v>
      </c>
    </row>
    <row r="32" spans="1:23" ht="13" customHeight="1" x14ac:dyDescent="0.3">
      <c r="A32" s="57" t="s">
        <v>44</v>
      </c>
      <c r="B32" s="111">
        <f>SUM(B28:B31)</f>
        <v>15574000</v>
      </c>
      <c r="C32" s="111">
        <f>SUM(C28:C31)</f>
        <v>0</v>
      </c>
      <c r="D32" s="111"/>
      <c r="E32" s="111">
        <f>$B32      +$C32      +$D32</f>
        <v>15574000</v>
      </c>
      <c r="F32" s="112">
        <f>SUM(F28:F31)</f>
        <v>15574000</v>
      </c>
      <c r="G32" s="113">
        <f>SUM(G28:G31)</f>
        <v>10903000</v>
      </c>
      <c r="H32" s="112">
        <f>SUM(H28:H31)</f>
        <v>2687000</v>
      </c>
      <c r="I32" s="113">
        <f>SUM(I28:I31)</f>
        <v>2051505</v>
      </c>
      <c r="J32" s="112">
        <f>SUM(J28:J31)</f>
        <v>5153000</v>
      </c>
      <c r="K32" s="113">
        <f>SUM(K28:K31)</f>
        <v>3543909</v>
      </c>
      <c r="L32" s="112">
        <f>SUM(L28:L31)</f>
        <v>0</v>
      </c>
      <c r="M32" s="113">
        <f>SUM(M28:M31)</f>
        <v>0</v>
      </c>
      <c r="N32" s="112">
        <f>SUM(N28:N31)</f>
        <v>0</v>
      </c>
      <c r="O32" s="113">
        <f>SUM(O28:O31)</f>
        <v>0</v>
      </c>
      <c r="P32" s="112">
        <f>$H32      +$J32      +$L32      +$N32</f>
        <v>7840000</v>
      </c>
      <c r="Q32" s="113">
        <f>$I32      +$K32      +$M32      +$O32</f>
        <v>5595414</v>
      </c>
      <c r="R32" s="58">
        <f>IF(($H32      =0),0,((($J32      -$H32      )/$H32      )*100))</f>
        <v>91.77521399330108</v>
      </c>
      <c r="S32" s="59">
        <f>IF(($I32      =0),0,((($K32      -$I32      )/$I32      )*100))</f>
        <v>72.746788333443007</v>
      </c>
      <c r="T32" s="58">
        <f>IF($E32   =0,0,($P32   /$E32   )*100)</f>
        <v>50.340310774367538</v>
      </c>
      <c r="U32" s="60">
        <f>IF($E32   =0,0,($Q32   /$E32   )*100)</f>
        <v>35.927918325414154</v>
      </c>
      <c r="V32" s="112" t="s">
        <v>1</v>
      </c>
      <c r="W32" s="113" t="s">
        <v>1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26129000</v>
      </c>
      <c r="C34" s="108"/>
      <c r="D34" s="108"/>
      <c r="E34" s="108">
        <f>$B34      +$C34      +$D34</f>
        <v>26129000</v>
      </c>
      <c r="F34" s="109">
        <v>26129000</v>
      </c>
      <c r="G34" s="110">
        <v>18289000</v>
      </c>
      <c r="H34" s="109">
        <v>5184000</v>
      </c>
      <c r="I34" s="110">
        <v>2050529</v>
      </c>
      <c r="J34" s="109">
        <v>5689000</v>
      </c>
      <c r="K34" s="110">
        <v>8602555</v>
      </c>
      <c r="L34" s="109"/>
      <c r="M34" s="110"/>
      <c r="N34" s="109"/>
      <c r="O34" s="110"/>
      <c r="P34" s="109">
        <f>$H34      +$J34      +$L34      +$N34</f>
        <v>10873000</v>
      </c>
      <c r="Q34" s="110">
        <f>$I34      +$K34      +$M34      +$O34</f>
        <v>10653084</v>
      </c>
      <c r="R34" s="54">
        <f>IF(($H34      =0),0,((($J34      -$H34      )/$H34      )*100))</f>
        <v>9.7415123456790127</v>
      </c>
      <c r="S34" s="55">
        <f>IF(($I34      =0),0,((($K34      -$I34      )/$I34      )*100))</f>
        <v>319.52857043231285</v>
      </c>
      <c r="T34" s="54">
        <f>IF(($E34      =0),0,(($P34      /$E34      )*100))</f>
        <v>41.612767423169657</v>
      </c>
      <c r="U34" s="56">
        <f>IF(($E34      =0),0,(($Q34      /$E34      )*100))</f>
        <v>40.771112556929083</v>
      </c>
      <c r="V34" s="109" t="s">
        <v>1</v>
      </c>
      <c r="W34" s="110" t="s">
        <v>1</v>
      </c>
    </row>
    <row r="35" spans="1:23" ht="13" customHeight="1" x14ac:dyDescent="0.3">
      <c r="A35" s="57" t="s">
        <v>44</v>
      </c>
      <c r="B35" s="111">
        <f>B34</f>
        <v>26129000</v>
      </c>
      <c r="C35" s="111">
        <f>C34</f>
        <v>0</v>
      </c>
      <c r="D35" s="111"/>
      <c r="E35" s="111">
        <f>$B35      +$C35      +$D35</f>
        <v>26129000</v>
      </c>
      <c r="F35" s="112">
        <f>F34</f>
        <v>26129000</v>
      </c>
      <c r="G35" s="113">
        <f>G34</f>
        <v>18289000</v>
      </c>
      <c r="H35" s="112">
        <f>H34</f>
        <v>5184000</v>
      </c>
      <c r="I35" s="113">
        <f>I34</f>
        <v>2050529</v>
      </c>
      <c r="J35" s="112">
        <f>J34</f>
        <v>5689000</v>
      </c>
      <c r="K35" s="113">
        <f>K34</f>
        <v>8602555</v>
      </c>
      <c r="L35" s="112">
        <f>L34</f>
        <v>0</v>
      </c>
      <c r="M35" s="113">
        <f>M34</f>
        <v>0</v>
      </c>
      <c r="N35" s="112">
        <f>N34</f>
        <v>0</v>
      </c>
      <c r="O35" s="113">
        <f>O34</f>
        <v>0</v>
      </c>
      <c r="P35" s="112">
        <f>$H35      +$J35      +$L35      +$N35</f>
        <v>10873000</v>
      </c>
      <c r="Q35" s="113">
        <f>$I35      +$K35      +$M35      +$O35</f>
        <v>10653084</v>
      </c>
      <c r="R35" s="58">
        <f>IF(($H35      =0),0,((($J35      -$H35      )/$H35      )*100))</f>
        <v>9.7415123456790127</v>
      </c>
      <c r="S35" s="59">
        <f>IF(($I35      =0),0,((($K35      -$I35      )/$I35      )*100))</f>
        <v>319.52857043231285</v>
      </c>
      <c r="T35" s="58">
        <f>IF($E35   =0,0,($P35   /$E35   )*100)</f>
        <v>41.612767423169657</v>
      </c>
      <c r="U35" s="60">
        <f>IF($E35   =0,0,($Q35   /$E35   )*100)</f>
        <v>40.771112556929083</v>
      </c>
      <c r="V35" s="112" t="s">
        <v>1</v>
      </c>
      <c r="W35" s="113" t="s">
        <v>1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114878000</v>
      </c>
      <c r="C37" s="108"/>
      <c r="D37" s="108"/>
      <c r="E37" s="108">
        <f>$B37      +$C37      +$D37</f>
        <v>114878000</v>
      </c>
      <c r="F37" s="109">
        <v>114878000</v>
      </c>
      <c r="G37" s="110">
        <v>74594000</v>
      </c>
      <c r="H37" s="109">
        <v>21212000</v>
      </c>
      <c r="I37" s="110">
        <v>5028108</v>
      </c>
      <c r="J37" s="109">
        <v>33104000</v>
      </c>
      <c r="K37" s="110">
        <v>25972767</v>
      </c>
      <c r="L37" s="109"/>
      <c r="M37" s="110"/>
      <c r="N37" s="109"/>
      <c r="O37" s="110"/>
      <c r="P37" s="109">
        <f>$H37      +$J37      +$L37      +$N37</f>
        <v>54316000</v>
      </c>
      <c r="Q37" s="110">
        <f>$I37      +$K37      +$M37      +$O37</f>
        <v>31000875</v>
      </c>
      <c r="R37" s="54">
        <f>IF(($H37      =0),0,((($J37      -$H37      )/$H37      )*100))</f>
        <v>56.06260607203469</v>
      </c>
      <c r="S37" s="55">
        <f>IF(($I37      =0),0,((($K37      -$I37      )/$I37      )*100))</f>
        <v>416.55149412065134</v>
      </c>
      <c r="T37" s="54">
        <f>IF(($E37      =0),0,(($P37      /$E37      )*100))</f>
        <v>47.281463813785059</v>
      </c>
      <c r="U37" s="56">
        <f>IF(($E37      =0),0,(($Q37      /$E37      )*100))</f>
        <v>26.985911140514286</v>
      </c>
      <c r="V37" s="109" t="s">
        <v>1</v>
      </c>
      <c r="W37" s="110" t="s">
        <v>1</v>
      </c>
    </row>
    <row r="38" spans="1:23" ht="13" customHeight="1" x14ac:dyDescent="0.3">
      <c r="A38" s="53" t="s">
        <v>62</v>
      </c>
      <c r="B38" s="108">
        <v>169420000</v>
      </c>
      <c r="C38" s="108"/>
      <c r="D38" s="108"/>
      <c r="E38" s="108">
        <f>$B38      +$C38      +$D38</f>
        <v>169420000</v>
      </c>
      <c r="F38" s="109">
        <v>154038000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>$H38      +$J38      +$L38      +$N38</f>
        <v>0</v>
      </c>
      <c r="Q38" s="110">
        <f>$I38      +$K38      +$M38      +$O38</f>
        <v>0</v>
      </c>
      <c r="R38" s="54">
        <f>IF(($H38      =0),0,((($J38      -$H38      )/$H38      )*100))</f>
        <v>0</v>
      </c>
      <c r="S38" s="55">
        <f>IF(($I38      =0),0,((($K38      -$I38      )/$I38      )*100))</f>
        <v>0</v>
      </c>
      <c r="T38" s="54">
        <f>IF(($E38      =0),0,(($P38      /$E38      )*100))</f>
        <v>0</v>
      </c>
      <c r="U38" s="56">
        <f>IF(($E38      =0),0,(($Q38      /$E38      )*100))</f>
        <v>0</v>
      </c>
      <c r="V38" s="109" t="s">
        <v>1</v>
      </c>
      <c r="W38" s="110" t="s">
        <v>1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>$B39      +$C39      +$D39</f>
        <v>0</v>
      </c>
      <c r="F39" s="109" t="s">
        <v>1</v>
      </c>
      <c r="G39" s="110" t="s">
        <v>1</v>
      </c>
      <c r="H39" s="109"/>
      <c r="I39" s="110"/>
      <c r="J39" s="109"/>
      <c r="K39" s="110"/>
      <c r="L39" s="109"/>
      <c r="M39" s="110"/>
      <c r="N39" s="109"/>
      <c r="O39" s="110"/>
      <c r="P39" s="109">
        <f>$H39      +$J39      +$L39      +$N39</f>
        <v>0</v>
      </c>
      <c r="Q39" s="110">
        <f>$I39      +$K39      +$M39      +$O39</f>
        <v>0</v>
      </c>
      <c r="R39" s="54">
        <f>IF(($H39      =0),0,((($J39      -$H39      )/$H39      )*100))</f>
        <v>0</v>
      </c>
      <c r="S39" s="55">
        <f>IF(($I39      =0),0,((($K39      -$I39      )/$I39      )*100))</f>
        <v>0</v>
      </c>
      <c r="T39" s="54">
        <f>IF(($E39      =0),0,(($P39      /$E39      )*100))</f>
        <v>0</v>
      </c>
      <c r="U39" s="56">
        <f>IF(($E39      =0),0,(($Q39      /$E39      )*100))</f>
        <v>0</v>
      </c>
      <c r="V39" s="109" t="s">
        <v>1</v>
      </c>
      <c r="W39" s="110" t="s">
        <v>1</v>
      </c>
    </row>
    <row r="40" spans="1:23" ht="13" customHeight="1" x14ac:dyDescent="0.3">
      <c r="A40" s="53" t="s">
        <v>64</v>
      </c>
      <c r="B40" s="108">
        <v>18000000</v>
      </c>
      <c r="C40" s="108"/>
      <c r="D40" s="108"/>
      <c r="E40" s="108">
        <f>$B40      +$C40      +$D40</f>
        <v>18000000</v>
      </c>
      <c r="F40" s="109">
        <v>18000000</v>
      </c>
      <c r="G40" s="110">
        <v>10650000</v>
      </c>
      <c r="H40" s="109"/>
      <c r="I40" s="110">
        <v>700428</v>
      </c>
      <c r="J40" s="109">
        <v>4406000</v>
      </c>
      <c r="K40" s="110">
        <v>4069689</v>
      </c>
      <c r="L40" s="109"/>
      <c r="M40" s="110"/>
      <c r="N40" s="109"/>
      <c r="O40" s="110"/>
      <c r="P40" s="109">
        <f>$H40      +$J40      +$L40      +$N40</f>
        <v>4406000</v>
      </c>
      <c r="Q40" s="110">
        <f>$I40      +$K40      +$M40      +$O40</f>
        <v>4770117</v>
      </c>
      <c r="R40" s="54">
        <f>IF(($H40      =0),0,((($J40      -$H40      )/$H40      )*100))</f>
        <v>0</v>
      </c>
      <c r="S40" s="55">
        <f>IF(($I40      =0),0,((($K40      -$I40      )/$I40      )*100))</f>
        <v>481.0288851959088</v>
      </c>
      <c r="T40" s="54">
        <f>IF(($E40      =0),0,(($P40      /$E40      )*100))</f>
        <v>24.477777777777778</v>
      </c>
      <c r="U40" s="56">
        <f>IF(($E40      =0),0,(($Q40      /$E40      )*100))</f>
        <v>26.500649999999997</v>
      </c>
      <c r="V40" s="109" t="s">
        <v>1</v>
      </c>
      <c r="W40" s="110" t="s">
        <v>1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>$B41      +$C41      +$D41</f>
        <v>0</v>
      </c>
      <c r="F41" s="109" t="s">
        <v>1</v>
      </c>
      <c r="G41" s="110" t="s">
        <v>1</v>
      </c>
      <c r="H41" s="109"/>
      <c r="I41" s="110"/>
      <c r="J41" s="109"/>
      <c r="K41" s="110"/>
      <c r="L41" s="109"/>
      <c r="M41" s="110"/>
      <c r="N41" s="109"/>
      <c r="O41" s="110"/>
      <c r="P41" s="109">
        <f>$H41      +$J41      +$L41      +$N41</f>
        <v>0</v>
      </c>
      <c r="Q41" s="110">
        <f>$I41      +$K41      +$M41      +$O41</f>
        <v>0</v>
      </c>
      <c r="R41" s="54">
        <f>IF(($H41      =0),0,((($J41      -$H41      )/$H41      )*100))</f>
        <v>0</v>
      </c>
      <c r="S41" s="55">
        <f>IF(($I41      =0),0,((($K41      -$I41      )/$I41      )*100))</f>
        <v>0</v>
      </c>
      <c r="T41" s="54">
        <f>IF(($E41      =0),0,(($P41      /$E41      )*100))</f>
        <v>0</v>
      </c>
      <c r="U41" s="56">
        <f>IF(($E41      =0),0,(($Q41      /$E41      )*100))</f>
        <v>0</v>
      </c>
      <c r="V41" s="109" t="s">
        <v>1</v>
      </c>
      <c r="W41" s="110" t="s">
        <v>1</v>
      </c>
    </row>
    <row r="42" spans="1:23" ht="13" customHeight="1" x14ac:dyDescent="0.3">
      <c r="A42" s="57" t="s">
        <v>44</v>
      </c>
      <c r="B42" s="111">
        <f>SUM(B37:B41)</f>
        <v>302298000</v>
      </c>
      <c r="C42" s="111">
        <f>SUM(C37:C41)</f>
        <v>0</v>
      </c>
      <c r="D42" s="111"/>
      <c r="E42" s="111">
        <f>$B42      +$C42      +$D42</f>
        <v>302298000</v>
      </c>
      <c r="F42" s="112">
        <f>SUM(F37:F41)</f>
        <v>286916000</v>
      </c>
      <c r="G42" s="113">
        <f>SUM(G37:G41)</f>
        <v>85244000</v>
      </c>
      <c r="H42" s="112">
        <f>SUM(H37:H41)</f>
        <v>21212000</v>
      </c>
      <c r="I42" s="113">
        <f>SUM(I37:I41)</f>
        <v>5728536</v>
      </c>
      <c r="J42" s="112">
        <f>SUM(J37:J41)</f>
        <v>37510000</v>
      </c>
      <c r="K42" s="113">
        <f>SUM(K37:K41)</f>
        <v>30042456</v>
      </c>
      <c r="L42" s="112">
        <f>SUM(L37:L41)</f>
        <v>0</v>
      </c>
      <c r="M42" s="113">
        <f>SUM(M37:M41)</f>
        <v>0</v>
      </c>
      <c r="N42" s="112">
        <f>SUM(N37:N41)</f>
        <v>0</v>
      </c>
      <c r="O42" s="113">
        <f>SUM(O37:O41)</f>
        <v>0</v>
      </c>
      <c r="P42" s="112">
        <f>$H42      +$J42      +$L42      +$N42</f>
        <v>58722000</v>
      </c>
      <c r="Q42" s="113">
        <f>$I42      +$K42      +$M42      +$O42</f>
        <v>35770992</v>
      </c>
      <c r="R42" s="58">
        <f>IF(($H42      =0),0,((($J42      -$H42      )/$H42      )*100))</f>
        <v>76.833867622100698</v>
      </c>
      <c r="S42" s="59">
        <f>IF(($I42      =0),0,((($K42      -$I42      )/$I42      )*100))</f>
        <v>424.43514363879353</v>
      </c>
      <c r="T42" s="58">
        <f>IF((+$E37+$E40) =0,0,(P42   /(+$E37+$E40) )*100)</f>
        <v>44.192417104411561</v>
      </c>
      <c r="U42" s="60">
        <f>IF((+$E37+$E40) =0,0,(Q42   /(+$E37+$E40) )*100)</f>
        <v>26.920176402414242</v>
      </c>
      <c r="V42" s="112" t="s">
        <v>1</v>
      </c>
      <c r="W42" s="113" t="s">
        <v>1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>$B44      +$C44      +$D44</f>
        <v>0</v>
      </c>
      <c r="F44" s="109" t="s">
        <v>1</v>
      </c>
      <c r="G44" s="110" t="s">
        <v>1</v>
      </c>
      <c r="H44" s="109"/>
      <c r="I44" s="110"/>
      <c r="J44" s="109"/>
      <c r="K44" s="110"/>
      <c r="L44" s="109"/>
      <c r="M44" s="110"/>
      <c r="N44" s="109"/>
      <c r="O44" s="110"/>
      <c r="P44" s="109">
        <f>$H44      +$J44      +$L44      +$N44</f>
        <v>0</v>
      </c>
      <c r="Q44" s="110">
        <f>$I44      +$K44      +$M44      +$O44</f>
        <v>0</v>
      </c>
      <c r="R44" s="54">
        <f>IF(($H44      =0),0,((($J44      -$H44      )/$H44      )*100))</f>
        <v>0</v>
      </c>
      <c r="S44" s="55">
        <f>IF(($I44      =0),0,((($K44      -$I44      )/$I44      )*100))</f>
        <v>0</v>
      </c>
      <c r="T44" s="54">
        <f>IF(($E44      =0),0,(($P44      /$E44      )*100))</f>
        <v>0</v>
      </c>
      <c r="U44" s="56">
        <f>IF(($E44      =0),0,(($Q44      /$E44      )*100))</f>
        <v>0</v>
      </c>
      <c r="V44" s="109" t="s">
        <v>1</v>
      </c>
      <c r="W44" s="110" t="s">
        <v>1</v>
      </c>
    </row>
    <row r="45" spans="1:23" ht="13" customHeight="1" x14ac:dyDescent="0.3">
      <c r="A45" s="53" t="s">
        <v>68</v>
      </c>
      <c r="B45" s="108">
        <v>574000000</v>
      </c>
      <c r="C45" s="108"/>
      <c r="D45" s="108"/>
      <c r="E45" s="108">
        <f>$B45      +$C45      +$D45</f>
        <v>574000000</v>
      </c>
      <c r="F45" s="109">
        <v>574000000</v>
      </c>
      <c r="G45" s="110">
        <v>459200000</v>
      </c>
      <c r="H45" s="109">
        <v>75265000</v>
      </c>
      <c r="I45" s="110">
        <v>89668537</v>
      </c>
      <c r="J45" s="109">
        <v>223705000</v>
      </c>
      <c r="K45" s="110">
        <v>206215346</v>
      </c>
      <c r="L45" s="109"/>
      <c r="M45" s="110"/>
      <c r="N45" s="109"/>
      <c r="O45" s="110"/>
      <c r="P45" s="109">
        <f>$H45      +$J45      +$L45      +$N45</f>
        <v>298970000</v>
      </c>
      <c r="Q45" s="110">
        <f>$I45      +$K45      +$M45      +$O45</f>
        <v>295883883</v>
      </c>
      <c r="R45" s="54">
        <f>IF(($H45      =0),0,((($J45      -$H45      )/$H45      )*100))</f>
        <v>197.22314488806219</v>
      </c>
      <c r="S45" s="55">
        <f>IF(($I45      =0),0,((($K45      -$I45      )/$I45      )*100))</f>
        <v>129.97514278614807</v>
      </c>
      <c r="T45" s="54">
        <f>IF(($E45      =0),0,(($P45      /$E45      )*100))</f>
        <v>52.085365853658537</v>
      </c>
      <c r="U45" s="56">
        <f>IF(($E45      =0),0,(($Q45      /$E45      )*100))</f>
        <v>51.547714808362365</v>
      </c>
      <c r="V45" s="109" t="s">
        <v>1</v>
      </c>
      <c r="W45" s="110" t="s">
        <v>1</v>
      </c>
    </row>
    <row r="46" spans="1:23" ht="13" customHeight="1" x14ac:dyDescent="0.3">
      <c r="A46" s="53" t="s">
        <v>69</v>
      </c>
      <c r="B46" s="108">
        <v>37140000</v>
      </c>
      <c r="C46" s="108"/>
      <c r="D46" s="108"/>
      <c r="E46" s="108">
        <f>$B46      +$C46      +$D46</f>
        <v>37140000</v>
      </c>
      <c r="F46" s="109">
        <v>37140000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>$H46      +$J46      +$L46      +$N46</f>
        <v>0</v>
      </c>
      <c r="Q46" s="110">
        <f>$I46      +$K46      +$M46      +$O46</f>
        <v>0</v>
      </c>
      <c r="R46" s="54">
        <f>IF(($H46      =0),0,((($J46      -$H46      )/$H46      )*100))</f>
        <v>0</v>
      </c>
      <c r="S46" s="55">
        <f>IF(($I46      =0),0,((($K46      -$I46      )/$I46      )*100))</f>
        <v>0</v>
      </c>
      <c r="T46" s="54">
        <f>IF(($E46      =0),0,(($P46      /$E46      )*100))</f>
        <v>0</v>
      </c>
      <c r="U46" s="56">
        <f>IF(($E46      =0),0,(($Q46      /$E46      )*100))</f>
        <v>0</v>
      </c>
      <c r="V46" s="109" t="s">
        <v>1</v>
      </c>
      <c r="W46" s="110" t="s">
        <v>1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>$B47      +$C47      +$D47</f>
        <v>0</v>
      </c>
      <c r="F47" s="109" t="s">
        <v>1</v>
      </c>
      <c r="G47" s="110" t="s">
        <v>1</v>
      </c>
      <c r="H47" s="109"/>
      <c r="I47" s="110"/>
      <c r="J47" s="109"/>
      <c r="K47" s="110"/>
      <c r="L47" s="109"/>
      <c r="M47" s="110"/>
      <c r="N47" s="109"/>
      <c r="O47" s="110"/>
      <c r="P47" s="109">
        <f>$H47      +$J47      +$L47      +$N47</f>
        <v>0</v>
      </c>
      <c r="Q47" s="110">
        <f>$I47      +$K47      +$M47      +$O47</f>
        <v>0</v>
      </c>
      <c r="R47" s="54">
        <f>IF(($H47      =0),0,((($J47      -$H47      )/$H47      )*100))</f>
        <v>0</v>
      </c>
      <c r="S47" s="55">
        <f>IF(($I47      =0),0,((($K47      -$I47      )/$I47      )*100))</f>
        <v>0</v>
      </c>
      <c r="T47" s="54">
        <f>IF(($E47      =0),0,(($P47      /$E47      )*100))</f>
        <v>0</v>
      </c>
      <c r="U47" s="56">
        <f>IF(($E47      =0),0,(($Q47      /$E47      )*100))</f>
        <v>0</v>
      </c>
      <c r="V47" s="109" t="s">
        <v>1</v>
      </c>
      <c r="W47" s="110" t="s">
        <v>1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>$B48      +$C48      +$D48</f>
        <v>0</v>
      </c>
      <c r="F48" s="109" t="s">
        <v>1</v>
      </c>
      <c r="G48" s="110" t="s">
        <v>1</v>
      </c>
      <c r="H48" s="109"/>
      <c r="I48" s="110"/>
      <c r="J48" s="109"/>
      <c r="K48" s="110"/>
      <c r="L48" s="109"/>
      <c r="M48" s="110"/>
      <c r="N48" s="109"/>
      <c r="O48" s="110"/>
      <c r="P48" s="109">
        <f>$H48      +$J48      +$L48      +$N48</f>
        <v>0</v>
      </c>
      <c r="Q48" s="110">
        <f>$I48      +$K48      +$M48      +$O48</f>
        <v>0</v>
      </c>
      <c r="R48" s="54">
        <f>IF(($H48      =0),0,((($J48      -$H48      )/$H48      )*100))</f>
        <v>0</v>
      </c>
      <c r="S48" s="55">
        <f>IF(($I48      =0),0,((($K48      -$I48      )/$I48      )*100))</f>
        <v>0</v>
      </c>
      <c r="T48" s="54">
        <f>IF(($E48      =0),0,(($P48      /$E48      )*100))</f>
        <v>0</v>
      </c>
      <c r="U48" s="56">
        <f>IF(($E48      =0),0,(($Q48      /$E48      )*100))</f>
        <v>0</v>
      </c>
      <c r="V48" s="109" t="s">
        <v>1</v>
      </c>
      <c r="W48" s="110" t="s">
        <v>1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>$B49      +$C49      +$D49</f>
        <v>0</v>
      </c>
      <c r="F49" s="109" t="s">
        <v>1</v>
      </c>
      <c r="G49" s="110" t="s">
        <v>1</v>
      </c>
      <c r="H49" s="109"/>
      <c r="I49" s="110"/>
      <c r="J49" s="109"/>
      <c r="K49" s="110"/>
      <c r="L49" s="109"/>
      <c r="M49" s="110"/>
      <c r="N49" s="109"/>
      <c r="O49" s="110"/>
      <c r="P49" s="109">
        <f>$H49      +$J49      +$L49      +$N49</f>
        <v>0</v>
      </c>
      <c r="Q49" s="110">
        <f>$I49      +$K49      +$M49      +$O49</f>
        <v>0</v>
      </c>
      <c r="R49" s="54">
        <f>IF(($H49      =0),0,((($J49      -$H49      )/$H49      )*100))</f>
        <v>0</v>
      </c>
      <c r="S49" s="55">
        <f>IF(($I49      =0),0,((($K49      -$I49      )/$I49      )*100))</f>
        <v>0</v>
      </c>
      <c r="T49" s="54">
        <f>IF(($E49      =0),0,(($P49      /$E49      )*100))</f>
        <v>0</v>
      </c>
      <c r="U49" s="56">
        <f>IF(($E49      =0),0,(($Q49      /$E49      )*100))</f>
        <v>0</v>
      </c>
      <c r="V49" s="109" t="s">
        <v>1</v>
      </c>
      <c r="W49" s="110" t="s">
        <v>1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>$B50      +$C50      +$D50</f>
        <v>0</v>
      </c>
      <c r="F50" s="109" t="s">
        <v>1</v>
      </c>
      <c r="G50" s="110" t="s">
        <v>1</v>
      </c>
      <c r="H50" s="109"/>
      <c r="I50" s="110"/>
      <c r="J50" s="109"/>
      <c r="K50" s="110"/>
      <c r="L50" s="109"/>
      <c r="M50" s="110"/>
      <c r="N50" s="109"/>
      <c r="O50" s="110"/>
      <c r="P50" s="109">
        <f>$H50      +$J50      +$L50      +$N50</f>
        <v>0</v>
      </c>
      <c r="Q50" s="110">
        <f>$I50      +$K50      +$M50      +$O50</f>
        <v>0</v>
      </c>
      <c r="R50" s="54">
        <f>IF(($H50      =0),0,((($J50      -$H50      )/$H50      )*100))</f>
        <v>0</v>
      </c>
      <c r="S50" s="55">
        <f>IF(($I50      =0),0,((($K50      -$I50      )/$I50      )*100))</f>
        <v>0</v>
      </c>
      <c r="T50" s="54">
        <f>IF(($E50      =0),0,(($P50      /$E50      )*100))</f>
        <v>0</v>
      </c>
      <c r="U50" s="56">
        <f>IF(($E50      =0),0,(($Q50      /$E50      )*100))</f>
        <v>0</v>
      </c>
      <c r="V50" s="109" t="s">
        <v>1</v>
      </c>
      <c r="W50" s="110" t="s">
        <v>1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>$B51      +$C51      +$D51</f>
        <v>0</v>
      </c>
      <c r="F51" s="109" t="s">
        <v>1</v>
      </c>
      <c r="G51" s="110" t="s">
        <v>1</v>
      </c>
      <c r="H51" s="109"/>
      <c r="I51" s="110"/>
      <c r="J51" s="109"/>
      <c r="K51" s="110"/>
      <c r="L51" s="109"/>
      <c r="M51" s="110"/>
      <c r="N51" s="109"/>
      <c r="O51" s="110"/>
      <c r="P51" s="109">
        <f>$H51      +$J51      +$L51      +$N51</f>
        <v>0</v>
      </c>
      <c r="Q51" s="110">
        <f>$I51      +$K51      +$M51      +$O51</f>
        <v>0</v>
      </c>
      <c r="R51" s="54">
        <f>IF(($H51      =0),0,((($J51      -$H51      )/$H51      )*100))</f>
        <v>0</v>
      </c>
      <c r="S51" s="55">
        <f>IF(($I51      =0),0,((($K51      -$I51      )/$I51      )*100))</f>
        <v>0</v>
      </c>
      <c r="T51" s="54">
        <f>IF(($E51      =0),0,(($P51      /$E51      )*100))</f>
        <v>0</v>
      </c>
      <c r="U51" s="56">
        <f>IF(($E51      =0),0,(($Q51      /$E51      )*100))</f>
        <v>0</v>
      </c>
      <c r="V51" s="109" t="s">
        <v>1</v>
      </c>
      <c r="W51" s="110" t="s">
        <v>1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>$B52      +$C52      +$D52</f>
        <v>0</v>
      </c>
      <c r="F52" s="109" t="s">
        <v>1</v>
      </c>
      <c r="G52" s="110" t="s">
        <v>1</v>
      </c>
      <c r="H52" s="109"/>
      <c r="I52" s="110"/>
      <c r="J52" s="109"/>
      <c r="K52" s="110"/>
      <c r="L52" s="109"/>
      <c r="M52" s="110"/>
      <c r="N52" s="109"/>
      <c r="O52" s="110"/>
      <c r="P52" s="109">
        <f>$H52      +$J52      +$L52      +$N52</f>
        <v>0</v>
      </c>
      <c r="Q52" s="110">
        <f>$I52      +$K52      +$M52      +$O52</f>
        <v>0</v>
      </c>
      <c r="R52" s="54">
        <f>IF(($H52      =0),0,((($J52      -$H52      )/$H52      )*100))</f>
        <v>0</v>
      </c>
      <c r="S52" s="55">
        <f>IF(($I52      =0),0,((($K52      -$I52      )/$I52      )*100))</f>
        <v>0</v>
      </c>
      <c r="T52" s="54">
        <f>IF(($E52      =0),0,(($P52      /$E52      )*100))</f>
        <v>0</v>
      </c>
      <c r="U52" s="56">
        <f>IF(($E52      =0),0,(($Q52      /$E52      )*100))</f>
        <v>0</v>
      </c>
      <c r="V52" s="109" t="s">
        <v>1</v>
      </c>
      <c r="W52" s="110" t="s">
        <v>1</v>
      </c>
    </row>
    <row r="53" spans="1:23" ht="13" customHeight="1" x14ac:dyDescent="0.3">
      <c r="A53" s="53" t="s">
        <v>76</v>
      </c>
      <c r="B53" s="108">
        <v>342574000</v>
      </c>
      <c r="C53" s="108"/>
      <c r="D53" s="108"/>
      <c r="E53" s="108">
        <f>$B53      +$C53      +$D53</f>
        <v>342574000</v>
      </c>
      <c r="F53" s="109">
        <v>342574000</v>
      </c>
      <c r="G53" s="110">
        <v>247092000</v>
      </c>
      <c r="H53" s="109">
        <v>82925000</v>
      </c>
      <c r="I53" s="110">
        <v>-65942919</v>
      </c>
      <c r="J53" s="109">
        <v>90641000</v>
      </c>
      <c r="K53" s="110">
        <v>78604832</v>
      </c>
      <c r="L53" s="109"/>
      <c r="M53" s="110"/>
      <c r="N53" s="109"/>
      <c r="O53" s="110"/>
      <c r="P53" s="109">
        <f>$H53      +$J53      +$L53      +$N53</f>
        <v>173566000</v>
      </c>
      <c r="Q53" s="110">
        <f>$I53      +$K53      +$M53      +$O53</f>
        <v>12661913</v>
      </c>
      <c r="R53" s="54">
        <f>IF(($H53      =0),0,((($J53      -$H53      )/$H53      )*100))</f>
        <v>9.304793488091649</v>
      </c>
      <c r="S53" s="55">
        <f>IF(($I53      =0),0,((($K53      -$I53      )/$I53      )*100))</f>
        <v>-219.20132319286623</v>
      </c>
      <c r="T53" s="54">
        <f>IF(($E53      =0),0,(($P53      /$E53      )*100))</f>
        <v>50.665257725338172</v>
      </c>
      <c r="U53" s="56">
        <f>IF(($E53      =0),0,(($Q53      /$E53      )*100))</f>
        <v>3.6961103294470687</v>
      </c>
      <c r="V53" s="109" t="s">
        <v>1</v>
      </c>
      <c r="W53" s="110" t="s">
        <v>1</v>
      </c>
    </row>
    <row r="54" spans="1:23" ht="13" customHeight="1" x14ac:dyDescent="0.3">
      <c r="A54" s="53" t="s">
        <v>77</v>
      </c>
      <c r="B54" s="108">
        <v>30000000</v>
      </c>
      <c r="C54" s="108"/>
      <c r="D54" s="108"/>
      <c r="E54" s="108">
        <f>$B54      +$C54      +$D54</f>
        <v>30000000</v>
      </c>
      <c r="F54" s="109">
        <v>30000000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>$H54      +$J54      +$L54      +$N54</f>
        <v>0</v>
      </c>
      <c r="Q54" s="110">
        <f>$I54      +$K54      +$M54      +$O54</f>
        <v>0</v>
      </c>
      <c r="R54" s="54">
        <f>IF(($H54      =0),0,((($J54      -$H54      )/$H54      )*100))</f>
        <v>0</v>
      </c>
      <c r="S54" s="55">
        <f>IF(($I54      =0),0,((($K54      -$I54      )/$I54      )*100))</f>
        <v>0</v>
      </c>
      <c r="T54" s="54">
        <f>IF(($E54      =0),0,(($P54      /$E54      )*100))</f>
        <v>0</v>
      </c>
      <c r="U54" s="56">
        <f>IF(($E54      =0),0,(($Q54      /$E54      )*100))</f>
        <v>0</v>
      </c>
      <c r="V54" s="109" t="s">
        <v>1</v>
      </c>
      <c r="W54" s="110" t="s">
        <v>1</v>
      </c>
    </row>
    <row r="55" spans="1:23" ht="13" customHeight="1" x14ac:dyDescent="0.3">
      <c r="A55" s="57" t="s">
        <v>44</v>
      </c>
      <c r="B55" s="111">
        <f>SUM(B44:B54)</f>
        <v>983714000</v>
      </c>
      <c r="C55" s="111">
        <f>SUM(C44:C54)</f>
        <v>0</v>
      </c>
      <c r="D55" s="111"/>
      <c r="E55" s="111">
        <f>$B55      +$C55      +$D55</f>
        <v>983714000</v>
      </c>
      <c r="F55" s="112">
        <f>SUM(F44:F54)</f>
        <v>983714000</v>
      </c>
      <c r="G55" s="113">
        <f>SUM(G44:G54)</f>
        <v>706292000</v>
      </c>
      <c r="H55" s="112">
        <f>SUM(H44:H54)</f>
        <v>158190000</v>
      </c>
      <c r="I55" s="113">
        <f>SUM(I44:I54)</f>
        <v>23725618</v>
      </c>
      <c r="J55" s="112">
        <f>SUM(J44:J54)</f>
        <v>314346000</v>
      </c>
      <c r="K55" s="113">
        <f>SUM(K44:K54)</f>
        <v>284820178</v>
      </c>
      <c r="L55" s="112">
        <f>SUM(L44:L54)</f>
        <v>0</v>
      </c>
      <c r="M55" s="113">
        <f>SUM(M44:M54)</f>
        <v>0</v>
      </c>
      <c r="N55" s="112">
        <f>SUM(N44:N54)</f>
        <v>0</v>
      </c>
      <c r="O55" s="113">
        <f>SUM(O44:O54)</f>
        <v>0</v>
      </c>
      <c r="P55" s="112">
        <f>$H55      +$J55      +$L55      +$N55</f>
        <v>472536000</v>
      </c>
      <c r="Q55" s="113">
        <f>$I55      +$K55      +$M55      +$O55</f>
        <v>308545796</v>
      </c>
      <c r="R55" s="58">
        <f>IF(($H55      =0),0,((($J55      -$H55      )/$H55      )*100))</f>
        <v>98.714204437701497</v>
      </c>
      <c r="S55" s="59">
        <f>IF(($I55      =0),0,((($K55      -$I55      )/$I55      )*100))</f>
        <v>1100.4752752910376</v>
      </c>
      <c r="T55" s="58">
        <f>IF((+$E45+$E47+$E49+$E50+$E53) =0,0,(P55   /(+$E45+$E47+$E49+$E50+$E53) )*100)</f>
        <v>51.554593518908455</v>
      </c>
      <c r="U55" s="60">
        <f>IF((+$E45+$E47+$E49+$E50+$E53) =0,0,(Q55   /(+$E45+$E47+$E49+$E50+$E53) )*100)</f>
        <v>33.662944399470199</v>
      </c>
      <c r="V55" s="112" t="s">
        <v>1</v>
      </c>
      <c r="W55" s="113" t="s">
        <v>1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1</v>
      </c>
      <c r="G57" s="110" t="s">
        <v>1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1</v>
      </c>
      <c r="W57" s="110" t="s">
        <v>1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1</v>
      </c>
      <c r="G58" s="110" t="s">
        <v>1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1</v>
      </c>
      <c r="W58" s="110" t="s">
        <v>1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1</v>
      </c>
      <c r="G59" s="110" t="s">
        <v>1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1</v>
      </c>
      <c r="W59" s="110" t="s">
        <v>1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1</v>
      </c>
      <c r="G60" s="110" t="s">
        <v>1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1</v>
      </c>
      <c r="W60" s="110" t="s">
        <v>1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1</v>
      </c>
      <c r="G61" s="119" t="s">
        <v>1</v>
      </c>
      <c r="H61" s="118">
        <f>SUM(H57:H60)</f>
        <v>0</v>
      </c>
      <c r="I61" s="119">
        <f>SUM(I57:I60)</f>
        <v>0</v>
      </c>
      <c r="J61" s="118">
        <f>SUM(J57:J60)</f>
        <v>0</v>
      </c>
      <c r="K61" s="119">
        <f>SUM(K57:K60)</f>
        <v>0</v>
      </c>
      <c r="L61" s="118">
        <f>SUM(L57:L60)</f>
        <v>0</v>
      </c>
      <c r="M61" s="119">
        <f>SUM(M57:M60)</f>
        <v>0</v>
      </c>
      <c r="N61" s="118">
        <f>SUM(N57:N60)</f>
        <v>0</v>
      </c>
      <c r="O61" s="119">
        <f>SUM(O57:O60)</f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1</v>
      </c>
      <c r="W61" s="119" t="s">
        <v>1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>$B63      +$C63      +$D63</f>
        <v>0</v>
      </c>
      <c r="F63" s="109" t="s">
        <v>1</v>
      </c>
      <c r="G63" s="110" t="s">
        <v>1</v>
      </c>
      <c r="H63" s="109"/>
      <c r="I63" s="110"/>
      <c r="J63" s="109"/>
      <c r="K63" s="110"/>
      <c r="L63" s="109"/>
      <c r="M63" s="110"/>
      <c r="N63" s="109"/>
      <c r="O63" s="110"/>
      <c r="P63" s="109">
        <f>$H63      +$J63      +$L63      +$N63</f>
        <v>0</v>
      </c>
      <c r="Q63" s="110">
        <f>$I63      +$K63      +$M63      +$O63</f>
        <v>0</v>
      </c>
      <c r="R63" s="54">
        <f>IF(($H63      =0),0,((($J63      -$H63      )/$H63      )*100))</f>
        <v>0</v>
      </c>
      <c r="S63" s="55">
        <f>IF(($I63      =0),0,((($K63      -$I63      )/$I63      )*100))</f>
        <v>0</v>
      </c>
      <c r="T63" s="54">
        <f>IF(($E63      =0),0,(($P63      /$E63      )*100))</f>
        <v>0</v>
      </c>
      <c r="U63" s="56">
        <f>IF(($E63      =0),0,(($Q63      /$E63      )*100))</f>
        <v>0</v>
      </c>
      <c r="V63" s="109" t="s">
        <v>1</v>
      </c>
      <c r="W63" s="110" t="s">
        <v>1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>$B64      +$C64      +$D64</f>
        <v>0</v>
      </c>
      <c r="F64" s="109" t="s">
        <v>1</v>
      </c>
      <c r="G64" s="110" t="s">
        <v>1</v>
      </c>
      <c r="H64" s="109"/>
      <c r="I64" s="110"/>
      <c r="J64" s="109"/>
      <c r="K64" s="110"/>
      <c r="L64" s="109"/>
      <c r="M64" s="110"/>
      <c r="N64" s="109"/>
      <c r="O64" s="110"/>
      <c r="P64" s="109">
        <f>$H64      +$J64      +$L64      +$N64</f>
        <v>0</v>
      </c>
      <c r="Q64" s="110">
        <f>$I64      +$K64      +$M64      +$O64</f>
        <v>0</v>
      </c>
      <c r="R64" s="54">
        <f>IF(($H64      =0),0,((($J64      -$H64      )/$H64      )*100))</f>
        <v>0</v>
      </c>
      <c r="S64" s="55">
        <f>IF(($I64      =0),0,((($K64      -$I64      )/$I64      )*100))</f>
        <v>0</v>
      </c>
      <c r="T64" s="54">
        <f>IF(($E64      =0),0,(($P64      /$E64      )*100))</f>
        <v>0</v>
      </c>
      <c r="U64" s="56">
        <f>IF(($E64      =0),0,(($Q64      /$E64      )*100))</f>
        <v>0</v>
      </c>
      <c r="V64" s="109" t="s">
        <v>1</v>
      </c>
      <c r="W64" s="110" t="s">
        <v>1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>$B65      +$C65      +$D65</f>
        <v>0</v>
      </c>
      <c r="F65" s="109" t="s">
        <v>1</v>
      </c>
      <c r="G65" s="110" t="s">
        <v>1</v>
      </c>
      <c r="H65" s="109"/>
      <c r="I65" s="110"/>
      <c r="J65" s="109"/>
      <c r="K65" s="110"/>
      <c r="L65" s="109"/>
      <c r="M65" s="110"/>
      <c r="N65" s="109"/>
      <c r="O65" s="110"/>
      <c r="P65" s="109">
        <f>$H65      +$J65      +$L65      +$N65</f>
        <v>0</v>
      </c>
      <c r="Q65" s="110">
        <f>$I65      +$K65      +$M65      +$O65</f>
        <v>0</v>
      </c>
      <c r="R65" s="54">
        <f>IF(($H65      =0),0,((($J65      -$H65      )/$H65      )*100))</f>
        <v>0</v>
      </c>
      <c r="S65" s="55">
        <f>IF(($I65      =0),0,((($K65      -$I65      )/$I65      )*100))</f>
        <v>0</v>
      </c>
      <c r="T65" s="54">
        <f>IF(($E65      =0),0,(($P65      /$E65      )*100))</f>
        <v>0</v>
      </c>
      <c r="U65" s="56">
        <f>IF(($E65      =0),0,(($Q65      /$E65      )*100))</f>
        <v>0</v>
      </c>
      <c r="V65" s="109" t="s">
        <v>1</v>
      </c>
      <c r="W65" s="110" t="s">
        <v>1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>$B66      +$C66      +$D66</f>
        <v>0</v>
      </c>
      <c r="F66" s="109" t="s">
        <v>1</v>
      </c>
      <c r="G66" s="110" t="s">
        <v>1</v>
      </c>
      <c r="H66" s="109"/>
      <c r="I66" s="110"/>
      <c r="J66" s="109"/>
      <c r="K66" s="110"/>
      <c r="L66" s="109"/>
      <c r="M66" s="110"/>
      <c r="N66" s="109"/>
      <c r="O66" s="110"/>
      <c r="P66" s="109">
        <f>$H66      +$J66      +$L66      +$N66</f>
        <v>0</v>
      </c>
      <c r="Q66" s="110">
        <f>$I66      +$K66      +$M66      +$O66</f>
        <v>0</v>
      </c>
      <c r="R66" s="54">
        <f>IF(($H66      =0),0,((($J66      -$H66      )/$H66      )*100))</f>
        <v>0</v>
      </c>
      <c r="S66" s="55">
        <f>IF(($I66      =0),0,((($K66      -$I66      )/$I66      )*100))</f>
        <v>0</v>
      </c>
      <c r="T66" s="54">
        <f>IF(($E66      =0),0,(($P66      /$E66      )*100))</f>
        <v>0</v>
      </c>
      <c r="U66" s="56">
        <f>IF(($E66      =0),0,(($Q66      /$E66      )*100))</f>
        <v>0</v>
      </c>
      <c r="V66" s="109" t="s">
        <v>1</v>
      </c>
      <c r="W66" s="110" t="s">
        <v>1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>$B67      +$C67      +$D67</f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>$H67      +$J67      +$L67      +$N67</f>
        <v>0</v>
      </c>
      <c r="Q67" s="110">
        <f>$I67      +$K67      +$M67      +$O67</f>
        <v>0</v>
      </c>
      <c r="R67" s="54">
        <f>IF(($H67      =0),0,((($J67      -$H67      )/$H67      )*100))</f>
        <v>0</v>
      </c>
      <c r="S67" s="55">
        <f>IF(($I67      =0),0,((($K67      -$I67      )/$I67      )*100))</f>
        <v>0</v>
      </c>
      <c r="T67" s="54">
        <f>IF(($E67      =0),0,(($P67      /$E67      )*100))</f>
        <v>0</v>
      </c>
      <c r="U67" s="56">
        <f>IF(($E67      =0),0,(($Q67      /$E67      )*100))</f>
        <v>0</v>
      </c>
      <c r="V67" s="109" t="s">
        <v>1</v>
      </c>
      <c r="W67" s="110" t="s">
        <v>1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>$B68      +$C68      +$D68</f>
        <v>0</v>
      </c>
      <c r="F68" s="112">
        <f>SUM(F63:F67)</f>
        <v>0</v>
      </c>
      <c r="G68" s="113">
        <f>SUM(G63:G67)</f>
        <v>0</v>
      </c>
      <c r="H68" s="112">
        <f>SUM(H63:H67)</f>
        <v>0</v>
      </c>
      <c r="I68" s="113">
        <f>SUM(I63:I67)</f>
        <v>0</v>
      </c>
      <c r="J68" s="112">
        <f>SUM(J63:J67)</f>
        <v>0</v>
      </c>
      <c r="K68" s="113">
        <f>SUM(K63:K67)</f>
        <v>0</v>
      </c>
      <c r="L68" s="112">
        <f>SUM(L63:L67)</f>
        <v>0</v>
      </c>
      <c r="M68" s="113">
        <f>SUM(M63:M67)</f>
        <v>0</v>
      </c>
      <c r="N68" s="112">
        <f>SUM(N63:N67)</f>
        <v>0</v>
      </c>
      <c r="O68" s="113">
        <f>SUM(O63:O67)</f>
        <v>0</v>
      </c>
      <c r="P68" s="112">
        <f>$H68      +$J68      +$L68      +$N68</f>
        <v>0</v>
      </c>
      <c r="Q68" s="113">
        <f>$I68      +$K68      +$M68      +$O68</f>
        <v>0</v>
      </c>
      <c r="R68" s="58">
        <f>IF(($H68      =0),0,((($J68      -$H68      )/$H68      )*100))</f>
        <v>0</v>
      </c>
      <c r="S68" s="59">
        <f>IF(($I68      =0),0,((($K68      -$I68      )/$I68      )*100))</f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1</v>
      </c>
      <c r="W68" s="113" t="s">
        <v>1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1648841000</v>
      </c>
      <c r="C69" s="120">
        <f>SUM(C9:C16,C19:C25,C28:C31,C34,C37:C41,C44:C54,C57:C60,C63:C67)</f>
        <v>0</v>
      </c>
      <c r="D69" s="120"/>
      <c r="E69" s="120">
        <f>$B69      +$C69      +$D69</f>
        <v>1648841000</v>
      </c>
      <c r="F69" s="121">
        <f>SUM(F9:F16,F19:F25,F28:F31,F34,F37:F41,F44:F54,F57:F60,F63:F67)</f>
        <v>1633459000</v>
      </c>
      <c r="G69" s="122">
        <f>SUM(G9:G16,G19:G25,G28:G31,G34,G37:G41,G44:G54,G57:G60,G63:G67)</f>
        <v>1003004000</v>
      </c>
      <c r="H69" s="121">
        <f>SUM(H9:H16,H19:H25,H28:H31,H34,H37:H41,H44:H54,H57:H60,H63:H67)</f>
        <v>230933000</v>
      </c>
      <c r="I69" s="122">
        <f>SUM(I9:I16,I19:I25,I28:I31,I34,I37:I41,I44:I54,I57:I60,I63:I67)</f>
        <v>54562450</v>
      </c>
      <c r="J69" s="121">
        <f>SUM(J9:J16,J19:J25,J28:J31,J34,J37:J41,J44:J54,J57:J60,J63:J67)</f>
        <v>412445000</v>
      </c>
      <c r="K69" s="122">
        <f>SUM(K9:K16,K19:K25,K28:K31,K34,K37:K41,K44:K54,K57:K60,K63:K67)</f>
        <v>391275693</v>
      </c>
      <c r="L69" s="121">
        <f>SUM(L9:L16,L19:L25,L28:L31,L34,L37:L41,L44:L54,L57:L60,L63:L67)</f>
        <v>0</v>
      </c>
      <c r="M69" s="122">
        <f>SUM(M9:M16,M19:M25,M28:M31,M34,M37:M41,M44:M54,M57:M60,M63:M67)</f>
        <v>0</v>
      </c>
      <c r="N69" s="121">
        <f>SUM(N9:N16,N19:N25,N28:N31,N34,N37:N41,N44:N54,N57:N60,N63:N67)</f>
        <v>0</v>
      </c>
      <c r="O69" s="122">
        <f>SUM(O9:O16,O19:O25,O28:O31,O34,O37:O41,O44:O54,O57:O60,O63:O67)</f>
        <v>0</v>
      </c>
      <c r="P69" s="121">
        <f>$H69      +$J69      +$L69      +$N69</f>
        <v>643378000</v>
      </c>
      <c r="Q69" s="122">
        <f>$I69      +$K69      +$M69      +$O69</f>
        <v>445838143</v>
      </c>
      <c r="R69" s="67">
        <f>IF(($H69      =0),0,((($J69      -$H69      )/$H69      )*100))</f>
        <v>78.599420611172931</v>
      </c>
      <c r="S69" s="68">
        <f>IF(($I69      =0),0,((($K69      -$I69      )/$I69      )*100))</f>
        <v>617.11532931530758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48.878468959135624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33.871046000056218</v>
      </c>
      <c r="V69" s="121" t="s">
        <v>1</v>
      </c>
      <c r="W69" s="122" t="s">
        <v>1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504630000</v>
      </c>
      <c r="C71" s="108"/>
      <c r="D71" s="108"/>
      <c r="E71" s="108">
        <f>$B71      +$C71      +$D71</f>
        <v>504630000</v>
      </c>
      <c r="F71" s="109">
        <v>504630000</v>
      </c>
      <c r="G71" s="110">
        <v>347131000</v>
      </c>
      <c r="H71" s="109">
        <v>91723000</v>
      </c>
      <c r="I71" s="110">
        <v>-102222562</v>
      </c>
      <c r="J71" s="109">
        <v>158332000</v>
      </c>
      <c r="K71" s="110">
        <v>128931548</v>
      </c>
      <c r="L71" s="109"/>
      <c r="M71" s="110"/>
      <c r="N71" s="109"/>
      <c r="O71" s="110"/>
      <c r="P71" s="109">
        <f>$H71      +$J71      +$L71      +$N71</f>
        <v>250055000</v>
      </c>
      <c r="Q71" s="110">
        <f>$I71      +$K71      +$M71      +$O71</f>
        <v>26708986</v>
      </c>
      <c r="R71" s="54">
        <f>IF(($H71      =0),0,((($J71      -$H71      )/$H71      )*100))</f>
        <v>72.619735507996907</v>
      </c>
      <c r="S71" s="55">
        <f>IF(($I71      =0),0,((($K71      -$I71      )/$I71      )*100))</f>
        <v>-226.12826902147103</v>
      </c>
      <c r="T71" s="54">
        <f>IF(($E71      =0),0,(($P71      /$E71      )*100))</f>
        <v>49.55214711769019</v>
      </c>
      <c r="U71" s="56">
        <f>IF(($E71      =0),0,(($Q71      /$E71      )*100))</f>
        <v>5.2927860016249531</v>
      </c>
      <c r="V71" s="109" t="s">
        <v>1</v>
      </c>
      <c r="W71" s="110" t="s">
        <v>1</v>
      </c>
    </row>
    <row r="72" spans="1:23" s="70" customFormat="1" ht="13" customHeight="1" x14ac:dyDescent="0.3">
      <c r="A72" s="69" t="s">
        <v>91</v>
      </c>
      <c r="B72" s="108">
        <v>22103000</v>
      </c>
      <c r="C72" s="108"/>
      <c r="D72" s="108"/>
      <c r="E72" s="108">
        <f>$B72      +$C72      +$D72</f>
        <v>22103000</v>
      </c>
      <c r="F72" s="109">
        <v>22103000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1</v>
      </c>
      <c r="W72" s="110" t="s">
        <v>1</v>
      </c>
    </row>
    <row r="73" spans="1:23" ht="13" customHeight="1" x14ac:dyDescent="0.3">
      <c r="A73" s="62" t="s">
        <v>44</v>
      </c>
      <c r="B73" s="117">
        <f>SUM(B71:B72)</f>
        <v>526733000</v>
      </c>
      <c r="C73" s="117">
        <f>SUM(C71:C72)</f>
        <v>0</v>
      </c>
      <c r="D73" s="117"/>
      <c r="E73" s="117">
        <f>$B73      +$C73      +$D73</f>
        <v>526733000</v>
      </c>
      <c r="F73" s="118">
        <f>SUM(F71:F72)</f>
        <v>526733000</v>
      </c>
      <c r="G73" s="119">
        <f>SUM(G71:G72)</f>
        <v>347131000</v>
      </c>
      <c r="H73" s="118">
        <f>SUM(H71:H72)</f>
        <v>91723000</v>
      </c>
      <c r="I73" s="119">
        <f>SUM(I71:I72)</f>
        <v>-102222562</v>
      </c>
      <c r="J73" s="118">
        <f>SUM(J71:J72)</f>
        <v>158332000</v>
      </c>
      <c r="K73" s="119">
        <f>SUM(K71:K72)</f>
        <v>128931548</v>
      </c>
      <c r="L73" s="118">
        <f>SUM(L71:L72)</f>
        <v>0</v>
      </c>
      <c r="M73" s="119">
        <f>SUM(M71:M72)</f>
        <v>0</v>
      </c>
      <c r="N73" s="118">
        <f>SUM(N71:N72)</f>
        <v>0</v>
      </c>
      <c r="O73" s="119">
        <f>SUM(O71:O72)</f>
        <v>0</v>
      </c>
      <c r="P73" s="118">
        <f>$H73      +$J73      +$L73      +$N73</f>
        <v>250055000</v>
      </c>
      <c r="Q73" s="119">
        <f>$I73      +$K73      +$M73      +$O73</f>
        <v>26708986</v>
      </c>
      <c r="R73" s="63">
        <f>IF(($H73      =0),0,((($J73      -$H73      )/$H73      )*100))</f>
        <v>72.619735507996907</v>
      </c>
      <c r="S73" s="64">
        <f>IF(($I73      =0),0,((($K73      -$I73      )/$I73      )*100))</f>
        <v>-226.12826902147103</v>
      </c>
      <c r="T73" s="63">
        <f>IF(($E71      =0),0,(($P71      /$E71      )*100))</f>
        <v>49.55214711769019</v>
      </c>
      <c r="U73" s="65">
        <f>IF($E71   =0,0,($Q71   /$E71 )*100)</f>
        <v>5.2927860016249531</v>
      </c>
      <c r="V73" s="118" t="s">
        <v>1</v>
      </c>
      <c r="W73" s="119" t="s">
        <v>1</v>
      </c>
    </row>
    <row r="74" spans="1:23" ht="13" customHeight="1" x14ac:dyDescent="0.3">
      <c r="A74" s="66" t="s">
        <v>89</v>
      </c>
      <c r="B74" s="120">
        <f>SUM(B71:B72)</f>
        <v>526733000</v>
      </c>
      <c r="C74" s="120">
        <f>SUM(C71:C72)</f>
        <v>0</v>
      </c>
      <c r="D74" s="120"/>
      <c r="E74" s="120">
        <f>$B74      +$C74      +$D74</f>
        <v>526733000</v>
      </c>
      <c r="F74" s="121">
        <f>SUM(F71:F72)</f>
        <v>526733000</v>
      </c>
      <c r="G74" s="122">
        <f>SUM(G71:G72)</f>
        <v>347131000</v>
      </c>
      <c r="H74" s="121">
        <f>SUM(H71:H72)</f>
        <v>91723000</v>
      </c>
      <c r="I74" s="122">
        <f>SUM(I71:I72)</f>
        <v>-102222562</v>
      </c>
      <c r="J74" s="121">
        <f>SUM(J71:J72)</f>
        <v>158332000</v>
      </c>
      <c r="K74" s="122">
        <f>SUM(K71:K72)</f>
        <v>128931548</v>
      </c>
      <c r="L74" s="121">
        <f>SUM(L71:L72)</f>
        <v>0</v>
      </c>
      <c r="M74" s="122">
        <f>SUM(M71:M72)</f>
        <v>0</v>
      </c>
      <c r="N74" s="121">
        <f>SUM(N71:N72)</f>
        <v>0</v>
      </c>
      <c r="O74" s="122">
        <f>SUM(O71:O72)</f>
        <v>0</v>
      </c>
      <c r="P74" s="121">
        <f>$H74      +$J74      +$L74      +$N74</f>
        <v>250055000</v>
      </c>
      <c r="Q74" s="122">
        <f>$I74      +$K74      +$M74      +$O74</f>
        <v>26708986</v>
      </c>
      <c r="R74" s="67">
        <f>IF(($H74      =0),0,((($J74      -$H74      )/$H74      )*100))</f>
        <v>72.619735507996907</v>
      </c>
      <c r="S74" s="68">
        <f>IF(($I74      =0),0,((($K74      -$I74      )/$I74      )*100))</f>
        <v>-226.12826902147103</v>
      </c>
      <c r="T74" s="67">
        <f>IF(($E71      =0),0,(($P71      /$E71      )*100))</f>
        <v>49.55214711769019</v>
      </c>
      <c r="U74" s="71">
        <f>IF($E71   =0,0,($Q71   /$E71 )*100)</f>
        <v>5.2927860016249531</v>
      </c>
      <c r="V74" s="121" t="s">
        <v>1</v>
      </c>
      <c r="W74" s="122" t="s">
        <v>1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2175574000</v>
      </c>
      <c r="C75" s="120">
        <f>SUM(C9:C16,C19:C25,C28:C31,C34,C37:C41,C44:C54,C57:C60,C63:C67,C71:C72)</f>
        <v>0</v>
      </c>
      <c r="D75" s="120"/>
      <c r="E75" s="120">
        <f>$B75      +$C75      +$D75</f>
        <v>2175574000</v>
      </c>
      <c r="F75" s="121">
        <f>SUM(F9:F16,F19:F25,F28:F31,F34,F37:F41,F44:F54,F57:F60,F63:F67,F71:F72)</f>
        <v>2160192000</v>
      </c>
      <c r="G75" s="122">
        <f>SUM(G9:G16,G19:G25,G28:G31,G34,G37:G41,G44:G54,G57:G60,G63:G67,G71:G72)</f>
        <v>1350135000</v>
      </c>
      <c r="H75" s="121">
        <f>SUM(H9:H16,H19:H25,H28:H31,H34,H37:H41,H44:H54,H57:H60,H63:H67,H71:H72)</f>
        <v>322656000</v>
      </c>
      <c r="I75" s="122">
        <f>SUM(I9:I16,I19:I25,I28:I31,I34,I37:I41,I44:I54,I57:I60,I63:I67,I71:I72)</f>
        <v>-47660112</v>
      </c>
      <c r="J75" s="121">
        <f>SUM(J9:J16,J19:J25,J28:J31,J34,J37:J41,J44:J54,J57:J60,J63:J67,J71:J72)</f>
        <v>570777000</v>
      </c>
      <c r="K75" s="122">
        <f>SUM(K9:K16,K19:K25,K28:K31,K34,K37:K41,K44:K54,K57:K60,K63:K67,K71:K72)</f>
        <v>520207241</v>
      </c>
      <c r="L75" s="121">
        <f>SUM(L9:L16,L19:L25,L28:L31,L34,L37:L41,L44:L54,L57:L60,L63:L67,L71:L72)</f>
        <v>0</v>
      </c>
      <c r="M75" s="122">
        <f>SUM(M9:M16,M19:M25,M28:M31,M34,M37:M41,M44:M54,M57:M60,M63:M67,M71:M72)</f>
        <v>0</v>
      </c>
      <c r="N75" s="121">
        <f>SUM(N9:N16,N19:N25,N28:N31,N34,N37:N41,N44:N54,N57:N60,N63:N67,N71:N72)</f>
        <v>0</v>
      </c>
      <c r="O75" s="122">
        <f>SUM(O9:O16,O19:O25,O28:O31,O34,O37:O41,O44:O54,O57:O60,O63:O67,O71:O72)</f>
        <v>0</v>
      </c>
      <c r="P75" s="121">
        <f>$H75      +$J75      +$L75      +$N75</f>
        <v>893433000</v>
      </c>
      <c r="Q75" s="122">
        <f>$I75      +$K75      +$M75      +$O75</f>
        <v>472547129</v>
      </c>
      <c r="R75" s="67">
        <f>IF(($H75      =0),0,((($J75      -$H75      )/$H75      )*100))</f>
        <v>76.899546265992271</v>
      </c>
      <c r="S75" s="68">
        <f>IF(($I75      =0),0,((($K75      -$I75      )/$I75      )*100))</f>
        <v>-1191.493954105689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49.065165732976517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25.951138139096308</v>
      </c>
      <c r="V75" s="121" t="s">
        <v>1</v>
      </c>
      <c r="W75" s="122" t="s">
        <v>1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114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115</v>
      </c>
      <c r="B82" s="123">
        <f>SUM(B83:B86)</f>
        <v>0</v>
      </c>
      <c r="C82" s="123">
        <f>SUM(C83:C86)</f>
        <v>0</v>
      </c>
      <c r="D82" s="123">
        <f>SUM(D83:D86)</f>
        <v>0</v>
      </c>
      <c r="E82" s="123">
        <f>SUM(E83:E86)</f>
        <v>0</v>
      </c>
      <c r="F82" s="123">
        <f>SUM(F83:F86)</f>
        <v>0</v>
      </c>
      <c r="G82" s="123">
        <f>SUM(G83:G86)</f>
        <v>0</v>
      </c>
      <c r="H82" s="123">
        <f>SUM(H83:H86)</f>
        <v>0</v>
      </c>
      <c r="I82" s="123">
        <f>SUM(I83:I86)</f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116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117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118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119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>+B88+B89+B90+B91+B92+B93+B94+B95+B96</f>
        <v>0</v>
      </c>
      <c r="C87" s="128">
        <f>+C88+C89+C90+C91+C92+C93+C94+C95+C96</f>
        <v>0</v>
      </c>
      <c r="D87" s="128">
        <f>+D88+D89+D90+D91+D92+D93+D94+D95+D96</f>
        <v>0</v>
      </c>
      <c r="E87" s="128">
        <f>+E88+E89+E90+E91+E92+E93+E94+E95+E96</f>
        <v>0</v>
      </c>
      <c r="F87" s="128" t="e">
        <f>+F88+F89+F90+F91+F92+F93+F94+F95+F96</f>
        <v>#VALUE!</v>
      </c>
      <c r="G87" s="128" t="e">
        <f>+G88+G89+G90+G91+G92+G93+G94+G95+G96</f>
        <v>#VALUE!</v>
      </c>
      <c r="H87" s="128">
        <f>+H88+H89+H90+H91+H92+H93+H94+H95+H96</f>
        <v>0</v>
      </c>
      <c r="I87" s="128">
        <f>+I88+I89+I90+I91+I92+I93+I94+I95+I96</f>
        <v>0</v>
      </c>
      <c r="J87" s="128">
        <f>+J88+J89+J90+J91+J92+J93+J94+J95+J96</f>
        <v>0</v>
      </c>
      <c r="K87" s="128">
        <f>+K88+K89+K90+K91+K92+K93+K94+K95+K96</f>
        <v>0</v>
      </c>
      <c r="L87" s="128">
        <f>+L88+L89+L90+L91+L92+L93+L94+L95+L96</f>
        <v>0</v>
      </c>
      <c r="M87" s="128">
        <f>+M88+M89+M90+M91+M92+M93+M94+M95+M96</f>
        <v>0</v>
      </c>
      <c r="N87" s="128">
        <f>+N88+N89+N90+N91+N92+N93+N94+N95+N96</f>
        <v>0</v>
      </c>
      <c r="O87" s="128">
        <f>+O88+O89+O90+O91+O92+O93+O94+O95+O96</f>
        <v>0</v>
      </c>
      <c r="P87" s="128">
        <f>+P88+P89+P90+P91+P92+P93+P94+P95+P96</f>
        <v>0</v>
      </c>
      <c r="Q87" s="129">
        <f>+Q88+Q89+Q90+Q91+Q92+Q93+Q94+Q95+Q96</f>
        <v>0</v>
      </c>
      <c r="R87" s="94">
        <f>+R88+R89+R90+R91+R92+R93+R94+R95+R96</f>
        <v>0</v>
      </c>
      <c r="S87" s="94">
        <f>+S88+S89+S90+S91+S92+S93+S94+S95+S96</f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>$B88      +$C88      +$D88</f>
        <v>0</v>
      </c>
      <c r="F88" s="130" t="s">
        <v>1</v>
      </c>
      <c r="G88" s="130" t="s">
        <v>1</v>
      </c>
      <c r="H88" s="130"/>
      <c r="I88" s="130"/>
      <c r="J88" s="130"/>
      <c r="K88" s="130"/>
      <c r="L88" s="130"/>
      <c r="M88" s="130"/>
      <c r="N88" s="130"/>
      <c r="O88" s="130"/>
      <c r="P88" s="130">
        <f>$H88      +$J88      +$L88      +$N88</f>
        <v>0</v>
      </c>
      <c r="Q88" s="130">
        <f>$I88      +$K88      +$M88      +$O88</f>
        <v>0</v>
      </c>
      <c r="R88" s="98">
        <f>IF(($H88      =0),0,((($J88      -$H88      )/$H88      )*100))</f>
        <v>0</v>
      </c>
      <c r="S88" s="98">
        <f>IF(($I88      =0),0,((($K88      -$I88      )/$I88      )*100))</f>
        <v>0</v>
      </c>
      <c r="T88" s="98">
        <f>IF(($E88      =0),0,(($P88      /$E88      )*100))</f>
        <v>0</v>
      </c>
      <c r="U88" s="99">
        <f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>$B89      +$C89      +$D89</f>
        <v>0</v>
      </c>
      <c r="F89" s="108" t="s">
        <v>1</v>
      </c>
      <c r="G89" s="108" t="s">
        <v>1</v>
      </c>
      <c r="H89" s="108"/>
      <c r="I89" s="108"/>
      <c r="J89" s="108"/>
      <c r="K89" s="108"/>
      <c r="L89" s="108"/>
      <c r="M89" s="108"/>
      <c r="N89" s="108"/>
      <c r="O89" s="108"/>
      <c r="P89" s="108">
        <f>$H89      +$J89      +$L89      +$N89</f>
        <v>0</v>
      </c>
      <c r="Q89" s="108">
        <f>$I89      +$K89      +$M89      +$O89</f>
        <v>0</v>
      </c>
      <c r="R89" s="98">
        <f>IF(($H89      =0),0,((($J89      -$H89      )/$H89      )*100))</f>
        <v>0</v>
      </c>
      <c r="S89" s="98">
        <f>IF(($I89      =0),0,((($K89      -$I89      )/$I89      )*100))</f>
        <v>0</v>
      </c>
      <c r="T89" s="98">
        <f>IF(($E89      =0),0,(($P89      /$E89      )*100))</f>
        <v>0</v>
      </c>
      <c r="U89" s="99">
        <f>IF(($E89      =0),0,(($Q89      /$E89      )*100))</f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>$B90      +$C90      +$D90</f>
        <v>0</v>
      </c>
      <c r="F90" s="108" t="s">
        <v>1</v>
      </c>
      <c r="G90" s="108" t="s">
        <v>1</v>
      </c>
      <c r="H90" s="108"/>
      <c r="I90" s="108"/>
      <c r="J90" s="108"/>
      <c r="K90" s="108"/>
      <c r="L90" s="108"/>
      <c r="M90" s="108"/>
      <c r="N90" s="108"/>
      <c r="O90" s="108"/>
      <c r="P90" s="108">
        <f>$H90      +$J90      +$L90      +$N90</f>
        <v>0</v>
      </c>
      <c r="Q90" s="108">
        <f>$I90      +$K90      +$M90      +$O90</f>
        <v>0</v>
      </c>
      <c r="R90" s="98">
        <f>IF(($H90      =0),0,((($J90      -$H90      )/$H90      )*100))</f>
        <v>0</v>
      </c>
      <c r="S90" s="98">
        <f>IF(($I90      =0),0,((($K90      -$I90      )/$I90      )*100))</f>
        <v>0</v>
      </c>
      <c r="T90" s="98">
        <f>IF(($E90      =0),0,(($P90      /$E90      )*100))</f>
        <v>0</v>
      </c>
      <c r="U90" s="99">
        <f>IF(($E90      =0),0,(($Q90      /$E90      )*100))</f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>$B91      +$C91      +$D91</f>
        <v>0</v>
      </c>
      <c r="F91" s="108" t="s">
        <v>1</v>
      </c>
      <c r="G91" s="108" t="s">
        <v>1</v>
      </c>
      <c r="H91" s="108"/>
      <c r="I91" s="108"/>
      <c r="J91" s="108"/>
      <c r="K91" s="108"/>
      <c r="L91" s="108"/>
      <c r="M91" s="108"/>
      <c r="N91" s="108"/>
      <c r="O91" s="108"/>
      <c r="P91" s="108">
        <f>$H91      +$J91      +$L91      +$N91</f>
        <v>0</v>
      </c>
      <c r="Q91" s="108">
        <f>$I91      +$K91      +$M91      +$O91</f>
        <v>0</v>
      </c>
      <c r="R91" s="98">
        <f>IF(($H91      =0),0,((($J91      -$H91      )/$H91      )*100))</f>
        <v>0</v>
      </c>
      <c r="S91" s="98">
        <f>IF(($I91      =0),0,((($K91      -$I91      )/$I91      )*100))</f>
        <v>0</v>
      </c>
      <c r="T91" s="98">
        <f>IF(($E91      =0),0,(($P91      /$E91      )*100))</f>
        <v>0</v>
      </c>
      <c r="U91" s="99">
        <f>IF(($E91      =0),0,(($Q91      /$E91      )*100))</f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>$B92      +$C92      +$D92</f>
        <v>0</v>
      </c>
      <c r="F92" s="108" t="s">
        <v>1</v>
      </c>
      <c r="G92" s="108" t="s">
        <v>1</v>
      </c>
      <c r="H92" s="108"/>
      <c r="I92" s="108"/>
      <c r="J92" s="108"/>
      <c r="K92" s="108"/>
      <c r="L92" s="108"/>
      <c r="M92" s="108"/>
      <c r="N92" s="108"/>
      <c r="O92" s="108"/>
      <c r="P92" s="108">
        <f>$H92      +$J92      +$L92      +$N92</f>
        <v>0</v>
      </c>
      <c r="Q92" s="108">
        <f>$I92      +$K92      +$M92      +$O92</f>
        <v>0</v>
      </c>
      <c r="R92" s="98">
        <f>IF(($H92      =0),0,((($J92      -$H92      )/$H92      )*100))</f>
        <v>0</v>
      </c>
      <c r="S92" s="98">
        <f>IF(($I92      =0),0,((($K92      -$I92      )/$I92      )*100))</f>
        <v>0</v>
      </c>
      <c r="T92" s="98">
        <f>IF(($E92      =0),0,(($P92      /$E92      )*100))</f>
        <v>0</v>
      </c>
      <c r="U92" s="99">
        <f>IF(($E92      =0),0,(($Q92      /$E92      )*100))</f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>$B93      +$C93      +$D93</f>
        <v>0</v>
      </c>
      <c r="F93" s="108" t="s">
        <v>1</v>
      </c>
      <c r="G93" s="108" t="s">
        <v>1</v>
      </c>
      <c r="H93" s="108"/>
      <c r="I93" s="108"/>
      <c r="J93" s="108"/>
      <c r="K93" s="108"/>
      <c r="L93" s="108"/>
      <c r="M93" s="108"/>
      <c r="N93" s="108"/>
      <c r="O93" s="108"/>
      <c r="P93" s="108">
        <f>$H93      +$J93      +$L93      +$N93</f>
        <v>0</v>
      </c>
      <c r="Q93" s="108">
        <f>$I93      +$K93      +$M93      +$O93</f>
        <v>0</v>
      </c>
      <c r="R93" s="98">
        <f>IF(($H93      =0),0,((($J93      -$H93      )/$H93      )*100))</f>
        <v>0</v>
      </c>
      <c r="S93" s="98">
        <f>IF(($I93      =0),0,((($K93      -$I93      )/$I93      )*100))</f>
        <v>0</v>
      </c>
      <c r="T93" s="98">
        <f>IF(($E93      =0),0,(($P93      /$E93      )*100))</f>
        <v>0</v>
      </c>
      <c r="U93" s="99">
        <f>IF(($E93      =0),0,(($Q93      /$E93      )*100))</f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>$B94      +$C94      +$D94</f>
        <v>0</v>
      </c>
      <c r="F94" s="108" t="s">
        <v>1</v>
      </c>
      <c r="G94" s="108" t="s">
        <v>1</v>
      </c>
      <c r="H94" s="108"/>
      <c r="I94" s="108"/>
      <c r="J94" s="108"/>
      <c r="K94" s="108"/>
      <c r="L94" s="108"/>
      <c r="M94" s="108"/>
      <c r="N94" s="108"/>
      <c r="O94" s="108"/>
      <c r="P94" s="108">
        <f>$H94      +$J94      +$L94      +$N94</f>
        <v>0</v>
      </c>
      <c r="Q94" s="108">
        <f>$I94      +$K94      +$M94      +$O94</f>
        <v>0</v>
      </c>
      <c r="R94" s="98">
        <f>IF(($H94      =0),0,((($J94      -$H94      )/$H94      )*100))</f>
        <v>0</v>
      </c>
      <c r="S94" s="98">
        <f>IF(($I94      =0),0,((($K94      -$I94      )/$I94      )*100))</f>
        <v>0</v>
      </c>
      <c r="T94" s="98">
        <f>IF(($E94      =0),0,(($P94      /$E94      )*100))</f>
        <v>0</v>
      </c>
      <c r="U94" s="99">
        <f>IF(($E94      =0),0,(($Q94      /$E94      )*100))</f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>$B95      +$C95      +$D95</f>
        <v>0</v>
      </c>
      <c r="F95" s="108" t="s">
        <v>1</v>
      </c>
      <c r="G95" s="108" t="s">
        <v>1</v>
      </c>
      <c r="H95" s="108"/>
      <c r="I95" s="108"/>
      <c r="J95" s="108"/>
      <c r="K95" s="108"/>
      <c r="L95" s="108"/>
      <c r="M95" s="108"/>
      <c r="N95" s="108"/>
      <c r="O95" s="108"/>
      <c r="P95" s="108">
        <f>$H95      +$J95      +$L95      +$N95</f>
        <v>0</v>
      </c>
      <c r="Q95" s="108">
        <f>$I95      +$K95      +$M95      +$O95</f>
        <v>0</v>
      </c>
      <c r="R95" s="98">
        <f>IF(($H95      =0),0,((($J95      -$H95      )/$H95      )*100))</f>
        <v>0</v>
      </c>
      <c r="S95" s="98">
        <f>IF(($I95      =0),0,((($K95      -$I95      )/$I95      )*100))</f>
        <v>0</v>
      </c>
      <c r="T95" s="98">
        <f>IF(($E95      =0),0,(($P95      /$E95      )*100))</f>
        <v>0</v>
      </c>
      <c r="U95" s="99">
        <f>IF(($E95      =0),0,(($Q95      /$E95      )*100))</f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>$B96      +$C96      +$D96</f>
        <v>0</v>
      </c>
      <c r="F96" s="131" t="s">
        <v>1</v>
      </c>
      <c r="G96" s="131" t="s">
        <v>1</v>
      </c>
      <c r="H96" s="131"/>
      <c r="I96" s="131"/>
      <c r="J96" s="131"/>
      <c r="K96" s="131"/>
      <c r="L96" s="131"/>
      <c r="M96" s="131"/>
      <c r="N96" s="131"/>
      <c r="O96" s="131"/>
      <c r="P96" s="131">
        <f>$H96      +$J96      +$L96      +$N96</f>
        <v>0</v>
      </c>
      <c r="Q96" s="131">
        <f>$I96      +$K96      +$M96      +$O96</f>
        <v>0</v>
      </c>
      <c r="R96" s="104">
        <f>IF(($H96      =0),0,((($J96      -$H96      )/$H96      )*100))</f>
        <v>0</v>
      </c>
      <c r="S96" s="104">
        <f>IF(($I96      =0),0,((($K96      -$I96      )/$I96      )*100))</f>
        <v>0</v>
      </c>
      <c r="T96" s="104">
        <f>IF(($E96      =0),0,(($P96      /$E96      )*100))</f>
        <v>0</v>
      </c>
      <c r="U96" s="105">
        <f>IF(($E96      =0),0,(($Q96      /$E96      )*100))</f>
        <v>0</v>
      </c>
      <c r="V96" s="106"/>
      <c r="W96" s="107"/>
    </row>
    <row r="97" spans="1:23" ht="21" hidden="1" x14ac:dyDescent="0.25">
      <c r="A97" s="18" t="s">
        <v>120</v>
      </c>
      <c r="B97" s="132">
        <f>SUM(B98:B112)</f>
        <v>0</v>
      </c>
      <c r="C97" s="132">
        <f>SUM(C98:C112)</f>
        <v>0</v>
      </c>
      <c r="D97" s="132">
        <f>SUM(D98:D112)</f>
        <v>0</v>
      </c>
      <c r="E97" s="132">
        <f>SUM(E98:E112)</f>
        <v>0</v>
      </c>
      <c r="F97" s="132">
        <f>SUM(F98:F112)</f>
        <v>0</v>
      </c>
      <c r="G97" s="132">
        <f>SUM(G98:G112)</f>
        <v>0</v>
      </c>
      <c r="H97" s="132">
        <f>SUM(H98:H112)</f>
        <v>0</v>
      </c>
      <c r="I97" s="132">
        <f>SUM(I98:I112)</f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>IF(L97=0," ",(N97-L97)/L97)</f>
        <v xml:space="preserve"> </v>
      </c>
      <c r="S97" s="19" t="str">
        <f>IF(M97=0," ",(O97-M97)/M97)</f>
        <v xml:space="preserve"> </v>
      </c>
      <c r="T97" s="19" t="str">
        <f>IF(E97=0," ",(P97/E97))</f>
        <v xml:space="preserve"> </v>
      </c>
      <c r="U97" s="20" t="str">
        <f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>IF(L98=0," ",(N98-L98)/L98)</f>
        <v xml:space="preserve"> </v>
      </c>
      <c r="S98" s="22" t="str">
        <f>IF(M98=0," ",(O98-M98)/M98)</f>
        <v xml:space="preserve"> </v>
      </c>
      <c r="T98" s="22" t="str">
        <f>IF(E98=0," ",(P98/E98))</f>
        <v xml:space="preserve"> </v>
      </c>
      <c r="U98" s="23" t="str">
        <f>IF(E98=0," ",(Q98/E98))</f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>IF(L99=0," ",(N99-L99)/L99)</f>
        <v xml:space="preserve"> </v>
      </c>
      <c r="S99" s="22" t="str">
        <f>IF(M99=0," ",(O99-M99)/M99)</f>
        <v xml:space="preserve"> </v>
      </c>
      <c r="T99" s="22" t="str">
        <f>IF(E99=0," ",(P99/E99))</f>
        <v xml:space="preserve"> </v>
      </c>
      <c r="U99" s="23" t="str">
        <f>IF(E99=0," ",(Q99/E99))</f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>SUM(B100:D100)</f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>IF(L100=0," ",(N100-L100)/L100)</f>
        <v xml:space="preserve"> </v>
      </c>
      <c r="S100" s="22" t="str">
        <f>IF(M100=0," ",(O100-M100)/M100)</f>
        <v xml:space="preserve"> </v>
      </c>
      <c r="T100" s="22" t="str">
        <f>IF(E100=0," ",(P100/E100))</f>
        <v xml:space="preserve"> </v>
      </c>
      <c r="U100" s="23" t="str">
        <f>IF(E100=0," ",(Q100/E100))</f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>SUM(B101:D101)</f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>IF(L101=0," ",(N101-L101)/L101)</f>
        <v xml:space="preserve"> </v>
      </c>
      <c r="S101" s="22" t="str">
        <f>IF(M101=0," ",(O101-M101)/M101)</f>
        <v xml:space="preserve"> </v>
      </c>
      <c r="T101" s="22" t="str">
        <f>IF(E101=0," ",(P101/E101))</f>
        <v xml:space="preserve"> </v>
      </c>
      <c r="U101" s="23" t="str">
        <f>IF(E101=0," ",(Q101/E101))</f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>SUM(B102:D102)</f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>IF(L102=0," ",(N102-L102)/L102)</f>
        <v xml:space="preserve"> </v>
      </c>
      <c r="S102" s="22" t="str">
        <f>IF(M102=0," ",(O102-M102)/M102)</f>
        <v xml:space="preserve"> </v>
      </c>
      <c r="T102" s="22" t="str">
        <f>IF(E102=0," ",(P102/E102))</f>
        <v xml:space="preserve"> </v>
      </c>
      <c r="U102" s="23" t="str">
        <f>IF(E102=0," ",(Q102/E102))</f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>SUM(B103:D103)</f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>IF(L103=0," ",(N103-L103)/L103)</f>
        <v xml:space="preserve"> </v>
      </c>
      <c r="S103" s="22" t="str">
        <f>IF(M103=0," ",(O103-M103)/M103)</f>
        <v xml:space="preserve"> </v>
      </c>
      <c r="T103" s="22" t="str">
        <f>IF(E103=0," ",(P103/E103))</f>
        <v xml:space="preserve"> </v>
      </c>
      <c r="U103" s="23" t="str">
        <f>IF(E103=0," ",(Q103/E103))</f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>SUM(B104:D104)</f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>IF(L104=0," ",(N104-L104)/L104)</f>
        <v xml:space="preserve"> </v>
      </c>
      <c r="S104" s="22" t="str">
        <f>IF(M104=0," ",(O104-M104)/M104)</f>
        <v xml:space="preserve"> </v>
      </c>
      <c r="T104" s="22" t="str">
        <f>IF(E104=0," ",(P104/E104))</f>
        <v xml:space="preserve"> </v>
      </c>
      <c r="U104" s="23" t="str">
        <f>IF(E104=0," ",(Q104/E104))</f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>SUM(B105:D105)</f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>IF(L105=0," ",(N105-L105)/L105)</f>
        <v xml:space="preserve"> </v>
      </c>
      <c r="S105" s="22" t="str">
        <f>IF(M105=0," ",(O105-M105)/M105)</f>
        <v xml:space="preserve"> </v>
      </c>
      <c r="T105" s="22" t="str">
        <f>IF(E105=0," ",(P105/E105))</f>
        <v xml:space="preserve"> </v>
      </c>
      <c r="U105" s="23" t="str">
        <f>IF(E105=0," ",(Q105/E105))</f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>SUM(B106:D106)</f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>IF(L106=0," ",(N106-L106)/L106)</f>
        <v xml:space="preserve"> </v>
      </c>
      <c r="S106" s="22" t="str">
        <f>IF(M106=0," ",(O106-M106)/M106)</f>
        <v xml:space="preserve"> </v>
      </c>
      <c r="T106" s="22" t="str">
        <f>IF(E106=0," ",(P106/E106))</f>
        <v xml:space="preserve"> </v>
      </c>
      <c r="U106" s="23" t="str">
        <f>IF(E106=0," ",(Q106/E106))</f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>SUM(B107:D107)</f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>IF(L107=0," ",(N107-L107)/L107)</f>
        <v xml:space="preserve"> </v>
      </c>
      <c r="S107" s="22" t="str">
        <f>IF(M107=0," ",(O107-M107)/M107)</f>
        <v xml:space="preserve"> </v>
      </c>
      <c r="T107" s="22" t="str">
        <f>IF(E107=0," ",(P107/E107))</f>
        <v xml:space="preserve"> </v>
      </c>
      <c r="U107" s="23" t="str">
        <f>IF(E107=0," ",(Q107/E107))</f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>SUM(B108:D108)</f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>IF(L108=0," ",(N108-L108)/L108)</f>
        <v xml:space="preserve"> </v>
      </c>
      <c r="S108" s="22" t="str">
        <f>IF(M108=0," ",(O108-M108)/M108)</f>
        <v xml:space="preserve"> </v>
      </c>
      <c r="T108" s="22" t="str">
        <f>IF(E108=0," ",(P108/E108))</f>
        <v xml:space="preserve"> </v>
      </c>
      <c r="U108" s="23" t="str">
        <f>IF(E108=0," ",(Q108/E108))</f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>SUM(B109:D109)</f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>IF(L109=0," ",(N109-L109)/L109)</f>
        <v xml:space="preserve"> </v>
      </c>
      <c r="S109" s="22" t="str">
        <f>IF(M109=0," ",(O109-M109)/M109)</f>
        <v xml:space="preserve"> </v>
      </c>
      <c r="T109" s="22" t="str">
        <f>IF(E109=0," ",(P109/E109))</f>
        <v xml:space="preserve"> </v>
      </c>
      <c r="U109" s="23" t="str">
        <f>IF(E109=0," ",(Q109/E109))</f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>SUM(B110:D110)</f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>IF(L110=0," ",(N110-L110)/L110)</f>
        <v xml:space="preserve"> </v>
      </c>
      <c r="S110" s="22" t="str">
        <f>IF(M110=0," ",(O110-M110)/M110)</f>
        <v xml:space="preserve"> </v>
      </c>
      <c r="T110" s="22" t="str">
        <f>IF(E110=0," ",(P110/E110))</f>
        <v xml:space="preserve"> </v>
      </c>
      <c r="U110" s="23" t="str">
        <f>IF(E110=0," ",(Q110/E110))</f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>SUM(B111:D111)</f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>IF(L111=0," ",(N111-L111)/L111)</f>
        <v xml:space="preserve"> </v>
      </c>
      <c r="S111" s="22" t="str">
        <f>IF(M111=0," ",(O111-M111)/M111)</f>
        <v xml:space="preserve"> </v>
      </c>
      <c r="T111" s="22" t="str">
        <f>IF(E111=0," ",(P111/E111))</f>
        <v xml:space="preserve"> </v>
      </c>
      <c r="U111" s="23" t="str">
        <f>IF(E111=0," ",(Q111/E111))</f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>SUM(B112:D112)</f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>IF(L112=0," ",(N112-L112)/L112)</f>
        <v xml:space="preserve"> </v>
      </c>
      <c r="S112" s="22" t="str">
        <f>IF(M112=0," ",(O112-M112)/M112)</f>
        <v xml:space="preserve"> </v>
      </c>
      <c r="T112" s="22" t="str">
        <f>IF(E112=0," ",(P112/E112))</f>
        <v xml:space="preserve"> </v>
      </c>
      <c r="U112" s="23" t="str">
        <f>IF(E112=0," ",(Q112/E112))</f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>IF(L113=0," ",(N113-L113)/L113)</f>
        <v xml:space="preserve"> </v>
      </c>
      <c r="S113" s="20" t="str">
        <f>IF(M113=0," ",(O113-M113)/M113)</f>
        <v xml:space="preserve"> </v>
      </c>
      <c r="T113" s="19" t="str">
        <f>IF(E113=0," ",(P113/E113))</f>
        <v xml:space="preserve"> </v>
      </c>
      <c r="U113" s="20" t="str">
        <f>IF(E113=0," ",(Q113/E113))</f>
        <v xml:space="preserve"> </v>
      </c>
      <c r="V113" s="27"/>
      <c r="W113" s="28"/>
    </row>
    <row r="114" spans="1:23" hidden="1" x14ac:dyDescent="0.25">
      <c r="A114" s="26" t="s">
        <v>89</v>
      </c>
      <c r="B114" s="137">
        <f>B97+B87</f>
        <v>0</v>
      </c>
      <c r="C114" s="137">
        <f>C97+C87</f>
        <v>0</v>
      </c>
      <c r="D114" s="137">
        <f>D97+D87</f>
        <v>0</v>
      </c>
      <c r="E114" s="137">
        <f>E97+E87</f>
        <v>0</v>
      </c>
      <c r="F114" s="137" t="e">
        <f>F97+F87</f>
        <v>#VALUE!</v>
      </c>
      <c r="G114" s="137" t="e">
        <f>G97+G87</f>
        <v>#VALUE!</v>
      </c>
      <c r="H114" s="137">
        <f>H97+H87</f>
        <v>0</v>
      </c>
      <c r="I114" s="137">
        <f>I97+I87</f>
        <v>0</v>
      </c>
      <c r="J114" s="137">
        <f>J97+J87</f>
        <v>0</v>
      </c>
      <c r="K114" s="137">
        <f>K97+K87</f>
        <v>0</v>
      </c>
      <c r="L114" s="137">
        <f>L97+L87</f>
        <v>0</v>
      </c>
      <c r="M114" s="137">
        <f>M97+M87</f>
        <v>0</v>
      </c>
      <c r="N114" s="137">
        <f>N97+N87</f>
        <v>0</v>
      </c>
      <c r="O114" s="137">
        <f>O97+O87</f>
        <v>0</v>
      </c>
      <c r="P114" s="137">
        <f>P97+P87</f>
        <v>0</v>
      </c>
      <c r="Q114" s="137">
        <f>Q97+Q87</f>
        <v>0</v>
      </c>
      <c r="R114" s="29" t="str">
        <f>IF(L114=0," ",(N114-L114)/L114)</f>
        <v xml:space="preserve"> </v>
      </c>
      <c r="S114" s="30" t="str">
        <f>IF(M114=0," ",(O114-M114)/M114)</f>
        <v xml:space="preserve"> </v>
      </c>
      <c r="T114" s="29" t="str">
        <f>IF(E114=0," ",(P114/E114))</f>
        <v xml:space="preserve"> </v>
      </c>
      <c r="U114" s="30" t="str">
        <f>IF(E114=0," ",(Q114/E114))</f>
        <v xml:space="preserve"> </v>
      </c>
      <c r="V114" s="27"/>
      <c r="W114" s="28"/>
    </row>
    <row r="115" spans="1:23" hidden="1" x14ac:dyDescent="0.25">
      <c r="A115" s="31" t="s">
        <v>121</v>
      </c>
      <c r="B115" s="139">
        <f>B87</f>
        <v>0</v>
      </c>
      <c r="C115" s="139">
        <f>C87</f>
        <v>0</v>
      </c>
      <c r="D115" s="139">
        <f>D87</f>
        <v>0</v>
      </c>
      <c r="E115" s="139">
        <f>E87</f>
        <v>0</v>
      </c>
      <c r="F115" s="139" t="e">
        <f>F87</f>
        <v>#VALUE!</v>
      </c>
      <c r="G115" s="139" t="e">
        <f>G87</f>
        <v>#VALUE!</v>
      </c>
      <c r="H115" s="139">
        <f>H87</f>
        <v>0</v>
      </c>
      <c r="I115" s="139">
        <f>I87</f>
        <v>0</v>
      </c>
      <c r="J115" s="139">
        <f>J87</f>
        <v>0</v>
      </c>
      <c r="K115" s="139">
        <f>K87</f>
        <v>0</v>
      </c>
      <c r="L115" s="139">
        <f>L87</f>
        <v>0</v>
      </c>
      <c r="M115" s="139">
        <f>M87</f>
        <v>0</v>
      </c>
      <c r="N115" s="139">
        <f>N87</f>
        <v>0</v>
      </c>
      <c r="O115" s="139">
        <f>O87</f>
        <v>0</v>
      </c>
      <c r="P115" s="139">
        <f>P87</f>
        <v>0</v>
      </c>
      <c r="Q115" s="139">
        <f>Q87</f>
        <v>0</v>
      </c>
      <c r="R115" s="29" t="str">
        <f>IF(L115=0," ",(N115-L115)/L115)</f>
        <v xml:space="preserve"> </v>
      </c>
      <c r="S115" s="30" t="str">
        <f>IF(M115=0," ",(O115-M115)/M115)</f>
        <v xml:space="preserve"> </v>
      </c>
      <c r="T115" s="29" t="str">
        <f>IF(E115=0," ",(P115/E115))</f>
        <v xml:space="preserve"> </v>
      </c>
      <c r="U115" s="30" t="str">
        <f>IF(E115=0," ",(Q115/E115))</f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122</v>
      </c>
    </row>
    <row r="118" spans="1:23" x14ac:dyDescent="0.25">
      <c r="A118" s="35" t="s">
        <v>123</v>
      </c>
    </row>
    <row r="119" spans="1:23" ht="13" x14ac:dyDescent="0.3">
      <c r="A119" s="35" t="s">
        <v>124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125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126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127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U7zlpJTJ5Jx1+VzWAag2gRyb8rrroKd4qZIKR74kF5Tzjq8n8nqhjDgxvTQw4QBSDC30sjJlDBaIX/iJPRihpQ==" saltValue="qFFZlJs46vzDeV2OSuiAM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F773D9-A3E0-4556-9E74-A72D71A56EB0}"/>
</file>

<file path=customXml/itemProps2.xml><?xml version="1.0" encoding="utf-8"?>
<ds:datastoreItem xmlns:ds="http://schemas.openxmlformats.org/officeDocument/2006/customXml" ds:itemID="{911F458E-B82F-45F4-AC96-636888F9DA9F}"/>
</file>

<file path=customXml/itemProps3.xml><?xml version="1.0" encoding="utf-8"?>
<ds:datastoreItem xmlns:ds="http://schemas.openxmlformats.org/officeDocument/2006/customXml" ds:itemID="{ADECB34D-1576-4AE4-AF12-9107929C42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2026-02-10T11:48:11Z</dcterms:created>
  <dcterms:modified xsi:type="dcterms:W3CDTF">2026-02-10T12:19:45Z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